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'Лист1'!$A$1:$Z$86</definedName>
  </definedNames>
  <calcPr fullCalcOnLoad="1"/>
</workbook>
</file>

<file path=xl/sharedStrings.xml><?xml version="1.0" encoding="utf-8"?>
<sst xmlns="http://schemas.openxmlformats.org/spreadsheetml/2006/main" count="252" uniqueCount="111">
  <si>
    <t>Администрации Конаковского района</t>
  </si>
  <si>
    <t>Тверской области</t>
  </si>
  <si>
    <t xml:space="preserve">"Приложение  </t>
  </si>
  <si>
    <t>к муниципальной программе МО "Конаковский район"</t>
  </si>
  <si>
    <t>Тверской области "Развитие транспортного комплекса и</t>
  </si>
  <si>
    <t>дорожного хозяйства Конаковского района" на 2018-2022 годы</t>
  </si>
  <si>
    <t>Характеристика муниципальной  программы МО «Конаковский район» Тверской области</t>
  </si>
  <si>
    <t>«Развитие транспортного комплекса и дорожного хозяйства Конаковского района» на 2018 - 2022 годы</t>
  </si>
  <si>
    <t>Принятые обозначения и сокращения:</t>
  </si>
  <si>
    <t>1. Программа-муниципальная  программа МО «Конаковский район» Тверской области</t>
  </si>
  <si>
    <t>2. Подпрограмма - подпрограмма муниципальной  программы МО «Конаковский район» Тверской области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</si>
  <si>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</si>
  <si>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</si>
  <si>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</si>
  <si>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>Администратор, 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</si>
  <si>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</si>
  <si>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</si>
  <si>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</si>
  <si>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</si>
  <si>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</si>
  <si>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</si>
  <si>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</si>
  <si>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</si>
  <si>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</si>
  <si>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</si>
  <si>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</si>
  <si>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</si>
  <si>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</si>
  <si>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r>
      <t>Цель</t>
    </r>
    <r>
      <rPr>
        <sz val="10"/>
        <rFont val="Times New Roman"/>
        <family val="1"/>
      </rPr>
      <t xml:space="preserve"> «Обеспечение устойчивого функционирования транспортной системы Конаковского района»</t>
    </r>
  </si>
  <si>
    <t>-</t>
  </si>
  <si>
    <t>x</t>
  </si>
  <si>
    <r>
      <t>Показатель 1</t>
    </r>
    <r>
      <rPr>
        <sz val="10"/>
        <rFont val="Times New Roman"/>
        <family val="1"/>
      </rPr>
      <t xml:space="preserve"> «Доля протяжённости автомобильных дорог общего пользования регионального и межмуниципального значения 3 класса, содержание которых в отчётном году осуществляется в соответствии с муниципальным контрактом, заключённым на основании аукциона, в общей протяжённости автомобильных дорог общего пользования регионального и межмуниципального значения значения 3 класса»</t>
    </r>
  </si>
  <si>
    <t>%</t>
  </si>
  <si>
    <r>
      <t>Показатель 2</t>
    </r>
    <r>
      <rPr>
        <sz val="10"/>
        <rFont val="Times New Roman"/>
        <family val="1"/>
      </rPr>
      <t xml:space="preserve"> «Общее количество пассажиров перевезенных транспортом общественного пользования в отчетном периоде»</t>
    </r>
  </si>
  <si>
    <t xml:space="preserve"> тыс. чел.</t>
  </si>
  <si>
    <r>
      <t>Показатель 3</t>
    </r>
    <r>
      <rPr>
        <sz val="10"/>
        <rFont val="Times New Roman"/>
        <family val="1"/>
      </rPr>
      <t xml:space="preserve"> «Общее количество маршрутов по организации транспортного обслуживания населения Конаковского района»</t>
    </r>
  </si>
  <si>
    <t>ед.</t>
  </si>
  <si>
    <r>
      <t>Показатель 4</t>
    </r>
    <r>
      <rPr>
        <sz val="10"/>
        <rFont val="Times New Roman"/>
        <family val="1"/>
      </rPr>
      <t xml:space="preserve"> «Общее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в отчетном периоде»</t>
    </r>
  </si>
  <si>
    <t>шт.</t>
  </si>
  <si>
    <r>
      <t>Подпрограмма 1</t>
    </r>
    <r>
      <rPr>
        <sz val="10"/>
        <rFont val="Times New Roman"/>
        <family val="1"/>
      </rPr>
      <t xml:space="preserve"> «Транспортное обслуживание населения Конаковского района Тверской области»</t>
    </r>
  </si>
  <si>
    <t>0</t>
  </si>
  <si>
    <r>
      <t>Задача 1</t>
    </r>
    <r>
      <rPr>
        <sz val="10"/>
        <rFont val="Times New Roman"/>
        <family val="1"/>
      </rPr>
      <t xml:space="preserve">  «Развитие автомобильного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</si>
  <si>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автомобильным транспортом»</t>
    </r>
  </si>
  <si>
    <t>тыс. чел.</t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</si>
  <si>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работы автомобильного транспорта в Конаковском районе в отчетном периоде»</t>
    </r>
  </si>
  <si>
    <t>S</t>
  </si>
  <si>
    <t xml:space="preserve">3 </t>
  </si>
  <si>
    <r>
      <t>0</t>
    </r>
    <r>
      <rPr>
        <sz val="8"/>
        <rFont val="Times New Roman"/>
        <family val="1"/>
      </rPr>
      <t xml:space="preserve"> </t>
    </r>
  </si>
  <si>
    <t xml:space="preserve">0 </t>
  </si>
  <si>
    <r>
      <t>Показатель 1</t>
    </r>
    <r>
      <rPr>
        <sz val="10"/>
        <rFont val="Times New Roman"/>
        <family val="1"/>
      </rPr>
      <t xml:space="preserve"> «Доля денежных средств местного бюджета в общем объёме средств на реализацию мероприятия»</t>
    </r>
  </si>
  <si>
    <t>3</t>
  </si>
  <si>
    <r>
      <t>Мероприятие 1.002</t>
    </r>
    <r>
      <rPr>
        <sz val="10"/>
        <rFont val="Times New Roman"/>
        <family val="1"/>
      </rPr>
      <t xml:space="preserve"> «Организация транспортного обслуживания населения на  маршрутах автомобильного транспорта между поселениями  в границах муниципального района в соответствии с минимальными социальными требованиями  за счет средств областного бюджета»</t>
    </r>
  </si>
  <si>
    <r>
      <t>Показатель 1</t>
    </r>
    <r>
      <rPr>
        <sz val="10"/>
        <rFont val="Times New Roman"/>
        <family val="1"/>
      </rPr>
      <t xml:space="preserve"> «Доля денежных средств областного бюджета в общем объёме средств на реализацию мероприятия»</t>
    </r>
  </si>
  <si>
    <t>тыс.руб.</t>
  </si>
  <si>
    <r>
      <t xml:space="preserve">Показатель 1 </t>
    </r>
    <r>
      <rPr>
        <sz val="10"/>
        <rFont val="Times New Roman"/>
        <family val="1"/>
      </rPr>
      <t>«Количество перевезенных пассажиров автомобильным транспортом»</t>
    </r>
  </si>
  <si>
    <r>
      <t>Задача 2</t>
    </r>
    <r>
      <rPr>
        <sz val="10"/>
        <rFont val="Times New Roman"/>
        <family val="1"/>
      </rPr>
      <t xml:space="preserve"> «Развитие внутреннего водного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</si>
  <si>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на регулярных маршрутах внутреннего водного транспорта»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</si>
  <si>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работы внутреннего водного транспорта в Конаковском районе в отчетном периоде»</t>
    </r>
  </si>
  <si>
    <t xml:space="preserve"> 1</t>
  </si>
  <si>
    <t>1</t>
  </si>
  <si>
    <r>
      <t xml:space="preserve">Показатель 1 </t>
    </r>
    <r>
      <rPr>
        <sz val="10"/>
        <rFont val="Times New Roman"/>
        <family val="1"/>
      </rPr>
      <t>«Доля денежных средств областного бюджета в общем объёме средств на реализацию мероприятия»</t>
    </r>
  </si>
  <si>
    <r>
      <t>Подпрограмма 2</t>
    </r>
    <r>
      <rPr>
        <sz val="10"/>
        <rFont val="Times New Roman"/>
        <family val="1"/>
      </rPr>
      <t xml:space="preserve"> «Сохранность и содержание автомобильных дорог общего пользования регионального, межмуниципального и местного значения 3 класса»</t>
    </r>
  </si>
  <si>
    <r>
      <t>Задача 1</t>
    </r>
    <r>
      <rPr>
        <sz val="10"/>
        <rFont val="Times New Roman"/>
        <family val="1"/>
      </rPr>
      <t xml:space="preserve"> «Содержание автомобильных дорог общего пользования регионального и межмуниципального значения 3 класса»</t>
    </r>
  </si>
  <si>
    <r>
      <t>Показатель 1</t>
    </r>
    <r>
      <rPr>
        <sz val="10"/>
        <rFont val="Times New Roman"/>
        <family val="1"/>
      </rPr>
      <t xml:space="preserve"> «Доля протяженности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аукциона, в общей протяженности автомобильных дорог общего пользования регионального и межмуниципального значения 3 класса»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</si>
  <si>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периоде»</t>
    </r>
  </si>
  <si>
    <t>5</t>
  </si>
  <si>
    <t>2</t>
  </si>
  <si>
    <r>
      <t>Мероприятие 1.001.</t>
    </r>
    <r>
      <rPr>
        <sz val="10"/>
        <rFont val="Times New Roman"/>
        <family val="1"/>
      </rPr>
      <t xml:space="preserve"> «Осуществление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класса»</t>
    </r>
  </si>
  <si>
    <t>км</t>
  </si>
  <si>
    <r>
      <t xml:space="preserve">Административное мероприятие 1.001 </t>
    </r>
    <r>
      <rPr>
        <sz val="10"/>
        <rFont val="Times New Roman"/>
        <family val="1"/>
      </rPr>
      <t xml:space="preserve"> «Осуществление контроля за качеством по содержанию автомобильных дорог общего пользования регионального и межмуниципального значения 3 класса»</t>
    </r>
  </si>
  <si>
    <t>да/нет</t>
  </si>
  <si>
    <t>да</t>
  </si>
  <si>
    <t xml:space="preserve">да </t>
  </si>
  <si>
    <r>
      <t>Задача 2</t>
    </r>
    <r>
      <rPr>
        <sz val="10"/>
        <rFont val="Times New Roman"/>
        <family val="1"/>
      </rPr>
      <t xml:space="preserve"> «Содержание автомобильных дорог общего пользования местного значения вне границ населенных пунктов в границах МО «Конаковский район» Тверской области»</t>
    </r>
  </si>
  <si>
    <r>
      <t>Показатель 1</t>
    </r>
    <r>
      <rPr>
        <sz val="10"/>
        <rFont val="Times New Roman"/>
        <family val="1"/>
      </rPr>
      <t xml:space="preserve"> «Выполнение объемов работ по содержанию автомобильных дорог общего пользования местного значения 3 класса в соответствии с муниципальным контрактом (договором)»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</si>
  <si>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местного значения 3 класса в Конаковском районе в отчетном периоде»</t>
    </r>
  </si>
  <si>
    <r>
      <t>Мероприятие 2.001.</t>
    </r>
    <r>
      <rPr>
        <sz val="10"/>
        <rFont val="Times New Roman"/>
        <family val="1"/>
      </rPr>
      <t xml:space="preserve"> «Осуществление МО «Конаковский район» Тверской области дорожной деятельности в отношении автомобильных дорог местного значения  вне границ населенных пунктов в границах Конаковского района Тверской области»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</si>
  <si>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 (договором)"</t>
    </r>
  </si>
  <si>
    <r>
      <t>Административное мероприятие 2.001</t>
    </r>
    <r>
      <rPr>
        <sz val="10"/>
        <rFont val="Times New Roman"/>
        <family val="1"/>
      </rPr>
      <t xml:space="preserve"> «Осуществление контроля за качеством по содержанию автомобильных дорог общего пользования местного значения 3 класса»</t>
    </r>
  </si>
  <si>
    <r>
      <t>Задача 3</t>
    </r>
    <r>
      <rPr>
        <sz val="10"/>
        <rFont val="Times New Roman"/>
        <family val="1"/>
      </rPr>
      <t xml:space="preserve"> «Обеспечение безопасности дорожного движения на автомобильных дорогах местного значения в границах населенных пунктов поселения»</t>
    </r>
  </si>
  <si>
    <t>R</t>
  </si>
  <si>
    <t>9</t>
  </si>
  <si>
    <r>
      <t>Показатель 1</t>
    </r>
    <r>
      <rPr>
        <sz val="10"/>
        <rFont val="Times New Roman"/>
        <family val="1"/>
      </rPr>
      <t xml:space="preserve"> «Количество сельских и городских поселений Конаковского района, принявших участие в обеспечении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поселения»</t>
    </r>
  </si>
  <si>
    <r>
      <t>Административное мероприятие 3.001</t>
    </r>
    <r>
      <rPr>
        <sz val="10"/>
        <rFont val="Times New Roman"/>
        <family val="1"/>
      </rPr>
      <t xml:space="preserve"> «Осуществление контроля за безопасностью дорожного движения на автомобильных дорогах общего пользования местного значения»</t>
    </r>
  </si>
  <si>
    <t>6</t>
  </si>
  <si>
    <t>0,000,</t>
  </si>
  <si>
    <r>
      <t>Мероприятие 3.003</t>
    </r>
    <r>
      <rPr>
        <sz val="10"/>
        <rFont val="Times New Roman"/>
        <family val="1"/>
      </rPr>
      <t xml:space="preserve"> «Предоставление межбюджетных трансфертов из бюджетов поселений, по передаче  части полномочий по обеспечению безопасности дорожного движения на автомобильных дорогах местного значения в границах населенных пунктов»</t>
    </r>
  </si>
  <si>
    <r>
      <t>Показатель 1</t>
    </r>
    <r>
      <rPr>
        <sz val="10"/>
        <rFont val="Times New Roman"/>
        <family val="1"/>
      </rPr>
      <t xml:space="preserve">  "Колличество сельских и городских послений Конаковского района, принявших участие в данном мероприятии»</t>
    </r>
  </si>
  <si>
    <r>
      <t>Показатель 1</t>
    </r>
    <r>
      <rPr>
        <sz val="10"/>
        <rFont val="Times New Roman"/>
        <family val="1"/>
      </rPr>
      <t xml:space="preserve"> «Колличество сельских и городских послений Конаковского района, принявших участие в данном мероприятии»</t>
    </r>
  </si>
  <si>
    <r>
      <t xml:space="preserve">Показатель 1 </t>
    </r>
    <r>
      <rPr>
        <sz val="10"/>
        <rFont val="Times New Roman"/>
        <family val="1"/>
      </rPr>
      <t>«Колличество сельских и городских послений Конаковского района, принявших участие в данном мероприятии»</t>
    </r>
  </si>
  <si>
    <r>
      <t>Показатель 1</t>
    </r>
    <r>
      <rPr>
        <sz val="10"/>
        <rFont val="Times New Roman"/>
        <family val="1"/>
      </rPr>
      <t xml:space="preserve">  «Колличество сельских и городских послений Конаковского района, принявших участие в ремонте дворовых территорий многоквартирных домов, проездов к дворовым территориям многоквартирных домой населенных пунктов»</t>
    </r>
  </si>
  <si>
    <r>
      <t>Задача 4</t>
    </r>
    <r>
      <rPr>
        <sz val="10"/>
        <rFont val="Times New Roman"/>
        <family val="1"/>
      </rPr>
      <t xml:space="preserve"> «Сохранение и улучшение транспортно-эксплутационного состояния автомобильных дорог общего пользования местного значения»</t>
    </r>
  </si>
  <si>
    <r>
      <t>Мероприятие 4.002</t>
    </r>
    <r>
      <rPr>
        <sz val="10"/>
        <rFont val="Times New Roman"/>
        <family val="1"/>
      </rPr>
      <t xml:space="preserve"> «Ремонт дворовых территорий многоквартирных домов, проездов к дворовым территориям многоквартирных домой населенных пунктов за счет средств местного бюджета»</t>
    </r>
  </si>
  <si>
    <r>
      <t xml:space="preserve">Показатель 2 </t>
    </r>
    <r>
      <rPr>
        <sz val="10"/>
        <rFont val="Times New Roman"/>
        <family val="1"/>
      </rPr>
      <t>«Колличество сельских и городских послений Конаковского района, принявших участие в капитальном ремонте и ремонте улично - дорожной сети муниципальных образований»</t>
    </r>
  </si>
  <si>
    <r>
      <t>Мероприятие 3.002.</t>
    </r>
    <r>
      <rPr>
        <sz val="10"/>
        <rFont val="Times New Roman"/>
        <family val="1"/>
      </rPr>
      <t xml:space="preserve"> «Обеспечение МО «Конаковский район»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поселения» за счет средств местного бюджета»</t>
    </r>
  </si>
  <si>
    <r>
      <t>Мероприятие 3.001.</t>
    </r>
    <r>
      <rPr>
        <sz val="10"/>
        <rFont val="Times New Roman"/>
        <family val="1"/>
      </rPr>
      <t xml:space="preserve"> «Обеспечение МО «Конаковский район»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поселения»</t>
    </r>
  </si>
  <si>
    <r>
      <t xml:space="preserve">Показатель 1 </t>
    </r>
    <r>
      <rPr>
        <sz val="10"/>
        <rFont val="Times New Roman"/>
        <family val="1"/>
      </rPr>
      <t>«Протяженность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аукцион»</t>
    </r>
  </si>
  <si>
    <r>
      <t xml:space="preserve">Мероприятие 2.002 </t>
    </r>
    <r>
      <rPr>
        <sz val="10"/>
        <rFont val="Times New Roman"/>
        <family val="1"/>
      </rPr>
      <t>«Поддержка социальных маршрутов внутреннего водного транспорта за счет средств областного бюджета»</t>
    </r>
  </si>
  <si>
    <r>
      <t>Мероприятие 2.001</t>
    </r>
    <r>
      <rPr>
        <sz val="10"/>
        <rFont val="Times New Roman"/>
        <family val="1"/>
      </rPr>
      <t xml:space="preserve"> «Поддержка социальных маршрутов внутреннего водного транспорта  за счет средств бюджета  Конаковского района»</t>
    </r>
  </si>
  <si>
    <r>
      <t>Мероприятие 1.003</t>
    </r>
    <r>
      <rPr>
        <sz val="10"/>
        <rFont val="Times New Roman"/>
        <family val="1"/>
      </rPr>
      <t xml:space="preserve"> «Прочие мероприятия по организации перевозок по муниципальным маршрутам регулярных перевозок на территории МО "Конаковский район" Тверской области за счет средств Конаковского района»</t>
    </r>
  </si>
  <si>
    <r>
      <t xml:space="preserve">Мероприятие 1.001 </t>
    </r>
    <r>
      <rPr>
        <sz val="10"/>
        <rFont val="Times New Roman"/>
        <family val="1"/>
      </rPr>
      <t>«Организация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на территории МО "Конаковский район" Тверской области в соответсвии с минимальными социальными требованиями» за счет средств бюджета Конаковского района»</t>
    </r>
  </si>
  <si>
    <r>
      <t>Мероприятие 4.001</t>
    </r>
    <r>
      <rPr>
        <sz val="10"/>
        <rFont val="Times New Roman"/>
        <family val="1"/>
      </rPr>
      <t xml:space="preserve">  «Ремонт дворовых территорий многоквартирных домов, проездов к дворовым территориям многоквартирных домов населенных пунктов» </t>
    </r>
  </si>
  <si>
    <r>
      <t>Мероприятие 4.005</t>
    </r>
    <r>
      <rPr>
        <sz val="10"/>
        <rFont val="Times New Roman"/>
        <family val="1"/>
      </rPr>
      <t xml:space="preserve"> «Капитальный ремонт и ремонт улично - дорожной сети муниципальных образований за счет средств местного бюджета»</t>
    </r>
  </si>
  <si>
    <t>тыс.       руб.</t>
  </si>
  <si>
    <r>
      <t xml:space="preserve">Показатель 1 </t>
    </r>
    <r>
      <rPr>
        <sz val="10"/>
        <rFont val="Times New Roman"/>
        <family val="1"/>
      </rPr>
      <t>«Колличество объектов по которым осуществлялся строительный контроль»</t>
    </r>
  </si>
  <si>
    <r>
      <t>Мероприятие 4.004</t>
    </r>
    <r>
      <rPr>
        <sz val="10"/>
        <rFont val="Times New Roman"/>
        <family val="1"/>
      </rPr>
      <t xml:space="preserve"> «Капитальный ремонт и ремонт улично - дорожной сети муниципальных образований» </t>
    </r>
  </si>
  <si>
    <t>№ ________от "____"__________2021г</t>
  </si>
  <si>
    <t>Приложение  №4  к Постановлению</t>
  </si>
  <si>
    <r>
      <t>Мероприятие 4.003</t>
    </r>
    <r>
      <rPr>
        <sz val="10"/>
        <rFont val="Times New Roman"/>
        <family val="1"/>
      </rPr>
      <t xml:space="preserve"> «Расходы на ремонт дворовых территорий многоквартирных домов, проездов к дворовым территориям многоквартирных домой населенных пунктов за счет средств межбюджетных трансфертов, поступивших из бюджетов поселений»</t>
    </r>
  </si>
  <si>
    <r>
      <t>Мероприятие 4.006</t>
    </r>
    <r>
      <rPr>
        <sz val="10"/>
        <rFont val="Times New Roman"/>
        <family val="1"/>
      </rPr>
      <t xml:space="preserve"> «Расходы на проведение капитального ремонта и ремонта улично - дорожной сети муниципальных образований за счет средств межбюджетных трансфертов, поступивших из бюджетов поселений»</t>
    </r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</si>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</sst>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\ _₽"/>
    <numFmt numFmtId="173" formatCode="#,##0.0\ _₽"/>
    <numFmt numFmtId="174" formatCode="#,##0.00\ _₽"/>
    <numFmt numFmtId="175" formatCode="#,##0.000\ _₽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10" applyNumberFormat="0" applyAlignment="0" applyProtection="0"/>
    <xf numFmtId="0" fontId="45" fillId="42" borderId="11" applyNumberFormat="0" applyAlignment="0" applyProtection="0"/>
    <xf numFmtId="0" fontId="46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43" borderId="16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" fillId="0" borderId="0">
      <alignment/>
      <protection/>
    </xf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8" fillId="4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justify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1" fontId="26" fillId="0" borderId="19" xfId="100" applyNumberFormat="1" applyFont="1" applyFill="1" applyBorder="1" applyAlignment="1" applyProtection="1">
      <alignment horizontal="center" vertical="center" wrapText="1"/>
      <protection/>
    </xf>
    <xf numFmtId="49" fontId="19" fillId="0" borderId="19" xfId="9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168" fontId="26" fillId="0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49" fontId="19" fillId="0" borderId="19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49" fontId="19" fillId="33" borderId="19" xfId="93" applyNumberFormat="1" applyFont="1" applyFill="1" applyBorder="1" applyAlignment="1" applyProtection="1">
      <alignment horizontal="center" vertical="center" wrapText="1"/>
      <protection locked="0"/>
    </xf>
    <xf numFmtId="0" fontId="23" fillId="33" borderId="19" xfId="0" applyFont="1" applyFill="1" applyBorder="1" applyAlignment="1">
      <alignment horizontal="justify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0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left" vertical="center" wrapText="1"/>
    </xf>
    <xf numFmtId="49" fontId="19" fillId="0" borderId="23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left" vertical="center" wrapText="1"/>
    </xf>
    <xf numFmtId="4" fontId="29" fillId="0" borderId="25" xfId="0" applyNumberFormat="1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4" fontId="29" fillId="0" borderId="26" xfId="0" applyNumberFormat="1" applyFont="1" applyBorder="1" applyAlignment="1">
      <alignment horizontal="center" wrapText="1"/>
    </xf>
    <xf numFmtId="4" fontId="30" fillId="0" borderId="28" xfId="0" applyNumberFormat="1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4" fontId="29" fillId="0" borderId="29" xfId="0" applyNumberFormat="1" applyFont="1" applyBorder="1" applyAlignment="1">
      <alignment horizontal="center" wrapText="1"/>
    </xf>
    <xf numFmtId="4" fontId="29" fillId="48" borderId="28" xfId="0" applyNumberFormat="1" applyFont="1" applyFill="1" applyBorder="1" applyAlignment="1">
      <alignment horizontal="center" wrapText="1"/>
    </xf>
    <xf numFmtId="0" fontId="29" fillId="48" borderId="28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8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25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8" xfId="0" applyNumberFormat="1" applyFont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164" fontId="26" fillId="49" borderId="19" xfId="0" applyNumberFormat="1" applyFont="1" applyFill="1" applyBorder="1" applyAlignment="1">
      <alignment horizontal="center" vertical="center" wrapText="1"/>
    </xf>
    <xf numFmtId="168" fontId="26" fillId="49" borderId="19" xfId="0" applyNumberFormat="1" applyFont="1" applyFill="1" applyBorder="1" applyAlignment="1">
      <alignment horizontal="center" vertical="center" wrapText="1"/>
    </xf>
    <xf numFmtId="3" fontId="26" fillId="49" borderId="19" xfId="0" applyNumberFormat="1" applyFont="1" applyFill="1" applyBorder="1" applyAlignment="1">
      <alignment horizontal="center" vertical="center" wrapText="1"/>
    </xf>
    <xf numFmtId="4" fontId="26" fillId="49" borderId="19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3" fontId="26" fillId="49" borderId="20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1" fontId="26" fillId="0" borderId="20" xfId="100" applyNumberFormat="1" applyFont="1" applyFill="1" applyBorder="1" applyAlignment="1" applyProtection="1">
      <alignment horizontal="center" vertical="center" wrapText="1"/>
      <protection/>
    </xf>
    <xf numFmtId="175" fontId="26" fillId="49" borderId="19" xfId="0" applyNumberFormat="1" applyFont="1" applyFill="1" applyBorder="1" applyAlignment="1">
      <alignment horizontal="center" vertical="center" wrapText="1"/>
    </xf>
    <xf numFmtId="0" fontId="19" fillId="49" borderId="22" xfId="0" applyFont="1" applyFill="1" applyBorder="1" applyAlignment="1">
      <alignment horizontal="center" vertical="center" wrapText="1"/>
    </xf>
    <xf numFmtId="0" fontId="19" fillId="49" borderId="19" xfId="0" applyFont="1" applyFill="1" applyBorder="1" applyAlignment="1">
      <alignment horizontal="center" vertical="center" wrapText="1"/>
    </xf>
    <xf numFmtId="49" fontId="19" fillId="49" borderId="1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19" xfId="0" applyFont="1" applyFill="1" applyBorder="1" applyAlignment="1">
      <alignment horizontal="justify" vertical="center" wrapText="1"/>
    </xf>
    <xf numFmtId="0" fontId="25" fillId="49" borderId="19" xfId="0" applyFont="1" applyFill="1" applyBorder="1" applyAlignment="1">
      <alignment horizontal="center" vertical="center" wrapText="1"/>
    </xf>
    <xf numFmtId="1" fontId="26" fillId="49" borderId="19" xfId="100" applyNumberFormat="1" applyFont="1" applyFill="1" applyBorder="1" applyAlignment="1" applyProtection="1">
      <alignment horizontal="center" vertical="center" wrapText="1"/>
      <protection/>
    </xf>
    <xf numFmtId="0" fontId="19" fillId="49" borderId="32" xfId="0" applyFont="1" applyFill="1" applyBorder="1" applyAlignment="1">
      <alignment horizontal="center" vertical="center" wrapText="1"/>
    </xf>
    <xf numFmtId="174" fontId="26" fillId="49" borderId="32" xfId="0" applyNumberFormat="1" applyFont="1" applyFill="1" applyBorder="1" applyAlignment="1">
      <alignment horizontal="center" vertical="center" wrapText="1"/>
    </xf>
    <xf numFmtId="0" fontId="25" fillId="49" borderId="32" xfId="0" applyFont="1" applyFill="1" applyBorder="1" applyAlignment="1">
      <alignment horizontal="center" vertical="center" wrapText="1"/>
    </xf>
    <xf numFmtId="0" fontId="26" fillId="49" borderId="32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M86"/>
  <sheetViews>
    <sheetView tabSelected="1" view="pageBreakPreview" zoomScale="130" zoomScaleNormal="120" zoomScaleSheetLayoutView="130" workbookViewId="0" topLeftCell="A76">
      <selection activeCell="T91" sqref="T91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5.0039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18" width="12.140625" style="1" customWidth="1"/>
    <col min="219" max="16384" width="12.140625" style="3" customWidth="1"/>
  </cols>
  <sheetData>
    <row r="2" spans="19:26" ht="12.75" customHeight="1">
      <c r="S2" s="94" t="s">
        <v>107</v>
      </c>
      <c r="T2" s="94"/>
      <c r="U2" s="94"/>
      <c r="V2" s="94"/>
      <c r="W2" s="94"/>
      <c r="X2" s="94"/>
      <c r="Y2" s="94"/>
      <c r="Z2" s="94"/>
    </row>
    <row r="3" spans="19:26" ht="12.75" customHeight="1">
      <c r="S3" s="94" t="s">
        <v>0</v>
      </c>
      <c r="T3" s="94"/>
      <c r="U3" s="94"/>
      <c r="V3" s="94"/>
      <c r="W3" s="94"/>
      <c r="X3" s="94"/>
      <c r="Y3" s="94"/>
      <c r="Z3" s="94"/>
    </row>
    <row r="4" spans="19:26" ht="12.75" customHeight="1">
      <c r="S4" s="94" t="s">
        <v>1</v>
      </c>
      <c r="T4" s="94"/>
      <c r="U4" s="94"/>
      <c r="V4" s="94"/>
      <c r="W4" s="94"/>
      <c r="X4" s="94"/>
      <c r="Y4" s="94"/>
      <c r="Z4" s="94"/>
    </row>
    <row r="5" spans="19:26" ht="12.75" customHeight="1">
      <c r="S5" s="94" t="s">
        <v>106</v>
      </c>
      <c r="T5" s="94"/>
      <c r="U5" s="94"/>
      <c r="V5" s="94"/>
      <c r="W5" s="94"/>
      <c r="X5" s="94"/>
      <c r="Y5" s="94"/>
      <c r="Z5" s="94"/>
    </row>
    <row r="6" spans="19:26" ht="14.25" customHeight="1">
      <c r="S6" s="91" t="s">
        <v>2</v>
      </c>
      <c r="T6" s="91"/>
      <c r="U6" s="91"/>
      <c r="V6" s="91"/>
      <c r="W6" s="91"/>
      <c r="X6" s="91"/>
      <c r="Y6" s="91"/>
      <c r="Z6" s="91"/>
    </row>
    <row r="7" spans="1:221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91" t="s">
        <v>3</v>
      </c>
      <c r="T7" s="91"/>
      <c r="U7" s="91"/>
      <c r="V7" s="91"/>
      <c r="W7" s="91"/>
      <c r="X7" s="91"/>
      <c r="Y7" s="91"/>
      <c r="Z7" s="91"/>
      <c r="HK7" s="7"/>
      <c r="HL7" s="7"/>
      <c r="HM7" s="7"/>
    </row>
    <row r="8" spans="1:221" s="6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91" t="s">
        <v>4</v>
      </c>
      <c r="T8" s="91"/>
      <c r="U8" s="91"/>
      <c r="V8" s="91"/>
      <c r="W8" s="91"/>
      <c r="X8" s="91"/>
      <c r="Y8" s="91"/>
      <c r="Z8" s="91"/>
      <c r="HK8" s="7"/>
      <c r="HL8" s="7"/>
      <c r="HM8" s="7"/>
    </row>
    <row r="9" spans="1:221" s="6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91" t="s">
        <v>5</v>
      </c>
      <c r="T9" s="91"/>
      <c r="U9" s="91"/>
      <c r="V9" s="91"/>
      <c r="W9" s="91"/>
      <c r="X9" s="91"/>
      <c r="Y9" s="91"/>
      <c r="Z9" s="91"/>
      <c r="HK9" s="7"/>
      <c r="HL9" s="7"/>
      <c r="HM9" s="7"/>
    </row>
    <row r="10" spans="1:221" s="6" customFormat="1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8"/>
      <c r="T10" s="8"/>
      <c r="U10" s="8"/>
      <c r="V10" s="8"/>
      <c r="W10" s="8"/>
      <c r="X10" s="8"/>
      <c r="Y10" s="8"/>
      <c r="Z10" s="8"/>
      <c r="HK10" s="7"/>
      <c r="HL10" s="7"/>
      <c r="HM10" s="7"/>
    </row>
    <row r="11" spans="1:221" s="6" customFormat="1" ht="15" customHeight="1">
      <c r="A11" s="92" t="s">
        <v>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HK11" s="7"/>
      <c r="HL11" s="7"/>
      <c r="HM11" s="7"/>
    </row>
    <row r="12" spans="1:221" s="6" customFormat="1" ht="15" customHeight="1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HK12" s="7"/>
      <c r="HL12" s="7"/>
      <c r="HM12" s="7"/>
    </row>
    <row r="13" spans="18:221" s="6" customFormat="1" ht="11.25" customHeight="1">
      <c r="R13" s="5"/>
      <c r="Y13" s="8"/>
      <c r="Z13" s="8"/>
      <c r="HK13" s="7"/>
      <c r="HL13" s="7"/>
      <c r="HM13" s="7"/>
    </row>
    <row r="14" spans="18:221" s="6" customFormat="1" ht="12" customHeight="1">
      <c r="R14" s="5"/>
      <c r="HK14" s="7"/>
      <c r="HL14" s="7"/>
      <c r="HM14" s="7"/>
    </row>
    <row r="15" spans="1:221" s="6" customFormat="1" ht="13.5" customHeight="1">
      <c r="A15" s="93" t="s">
        <v>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HK15" s="7"/>
      <c r="HL15" s="7"/>
      <c r="HM15" s="7"/>
    </row>
    <row r="16" spans="1:221" s="6" customFormat="1" ht="13.5" customHeight="1">
      <c r="A16" s="88" t="s">
        <v>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HK16" s="7"/>
      <c r="HL16" s="7"/>
      <c r="HM16" s="7"/>
    </row>
    <row r="17" spans="1:221" s="6" customFormat="1" ht="13.5" customHeight="1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HK17" s="7"/>
      <c r="HL17" s="7"/>
      <c r="HM17" s="7"/>
    </row>
    <row r="18" spans="1:221" s="6" customFormat="1" ht="13.5" customHeight="1">
      <c r="A18" s="88" t="s">
        <v>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HK18" s="7"/>
      <c r="HL18" s="7"/>
      <c r="HM18" s="7"/>
    </row>
    <row r="19" spans="1:221" s="6" customFormat="1" ht="13.5" customHeight="1">
      <c r="A19" s="88" t="s">
        <v>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HK19" s="7"/>
      <c r="HL19" s="7"/>
      <c r="HM19" s="7"/>
    </row>
    <row r="20" spans="1:221" s="6" customFormat="1" ht="13.5" customHeight="1">
      <c r="A20" s="88" t="s">
        <v>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HK20" s="7"/>
      <c r="HL20" s="7"/>
      <c r="HM20" s="7"/>
    </row>
    <row r="21" spans="1:221" s="6" customFormat="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HK21" s="7"/>
      <c r="HL21" s="7"/>
      <c r="HM21" s="7"/>
    </row>
    <row r="22" spans="1:221" s="6" customFormat="1" ht="24.75" customHeight="1">
      <c r="A22" s="89" t="s">
        <v>14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HK22" s="7"/>
      <c r="HL22" s="7"/>
      <c r="HM22" s="7"/>
    </row>
    <row r="23" spans="1:221" s="6" customFormat="1" ht="13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HK23" s="7"/>
      <c r="HL23" s="7"/>
      <c r="HM23" s="7"/>
    </row>
    <row r="24" spans="1:221" s="6" customFormat="1" ht="33" customHeight="1">
      <c r="A24" s="81" t="s">
        <v>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 t="s">
        <v>16</v>
      </c>
      <c r="S24" s="83" t="s">
        <v>17</v>
      </c>
      <c r="T24" s="81" t="s">
        <v>18</v>
      </c>
      <c r="U24" s="81"/>
      <c r="V24" s="81"/>
      <c r="W24" s="81"/>
      <c r="X24" s="81"/>
      <c r="Y24" s="84" t="s">
        <v>19</v>
      </c>
      <c r="Z24" s="84"/>
      <c r="HK24" s="7"/>
      <c r="HL24" s="7"/>
      <c r="HM24" s="7"/>
    </row>
    <row r="25" spans="1:221" s="6" customFormat="1" ht="39.75" customHeight="1">
      <c r="A25" s="85" t="s">
        <v>20</v>
      </c>
      <c r="B25" s="85"/>
      <c r="C25" s="85"/>
      <c r="D25" s="86" t="s">
        <v>21</v>
      </c>
      <c r="E25" s="86"/>
      <c r="F25" s="83" t="s">
        <v>22</v>
      </c>
      <c r="G25" s="83"/>
      <c r="H25" s="87" t="s">
        <v>23</v>
      </c>
      <c r="I25" s="87"/>
      <c r="J25" s="87"/>
      <c r="K25" s="87"/>
      <c r="L25" s="87"/>
      <c r="M25" s="87"/>
      <c r="N25" s="87"/>
      <c r="O25" s="87"/>
      <c r="P25" s="87"/>
      <c r="Q25" s="87"/>
      <c r="R25" s="82"/>
      <c r="S25" s="83"/>
      <c r="T25" s="13">
        <v>2018</v>
      </c>
      <c r="U25" s="13">
        <v>2019</v>
      </c>
      <c r="V25" s="79">
        <v>2020</v>
      </c>
      <c r="W25" s="80">
        <v>2021</v>
      </c>
      <c r="X25" s="80">
        <v>2022</v>
      </c>
      <c r="Y25" s="13" t="s">
        <v>24</v>
      </c>
      <c r="Z25" s="12" t="s">
        <v>25</v>
      </c>
      <c r="HK25" s="7"/>
      <c r="HL25" s="7"/>
      <c r="HM25" s="7"/>
    </row>
    <row r="26" spans="1:221" s="6" customFormat="1" ht="15.75" customHeight="1">
      <c r="A26" s="12">
        <v>1</v>
      </c>
      <c r="B26" s="12">
        <v>2</v>
      </c>
      <c r="C26" s="12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2">
        <v>11</v>
      </c>
      <c r="L26" s="12">
        <v>12</v>
      </c>
      <c r="M26" s="12">
        <v>13</v>
      </c>
      <c r="N26" s="12">
        <v>14</v>
      </c>
      <c r="O26" s="12">
        <v>15</v>
      </c>
      <c r="P26" s="12">
        <v>16</v>
      </c>
      <c r="Q26" s="12">
        <v>17</v>
      </c>
      <c r="R26" s="12">
        <v>18</v>
      </c>
      <c r="S26" s="12">
        <v>19</v>
      </c>
      <c r="T26" s="12">
        <v>20</v>
      </c>
      <c r="U26" s="12">
        <v>21</v>
      </c>
      <c r="V26" s="70">
        <v>22</v>
      </c>
      <c r="W26" s="70">
        <v>23</v>
      </c>
      <c r="X26" s="70">
        <v>24</v>
      </c>
      <c r="Y26" s="12">
        <v>25</v>
      </c>
      <c r="Z26" s="12">
        <v>26</v>
      </c>
      <c r="HK26" s="7"/>
      <c r="HL26" s="7"/>
      <c r="HM26" s="7"/>
    </row>
    <row r="27" spans="1:221" s="6" customFormat="1" ht="21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 t="s">
        <v>26</v>
      </c>
      <c r="S27" s="10" t="s">
        <v>27</v>
      </c>
      <c r="T27" s="59">
        <v>6576.596</v>
      </c>
      <c r="U27" s="59">
        <v>12574.874</v>
      </c>
      <c r="V27" s="59">
        <f>SUM(V33+V50)</f>
        <v>123977.512</v>
      </c>
      <c r="W27" s="59">
        <v>146188.675</v>
      </c>
      <c r="X27" s="59">
        <v>147050.4</v>
      </c>
      <c r="Y27" s="15">
        <f>SUM(T27:X27)</f>
        <v>436368.05700000003</v>
      </c>
      <c r="Z27" s="16">
        <v>2022</v>
      </c>
      <c r="HK27" s="7"/>
      <c r="HL27" s="7"/>
      <c r="HM27" s="7"/>
    </row>
    <row r="28" spans="1:221" s="6" customFormat="1" ht="27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  <c r="P28" s="17"/>
      <c r="Q28" s="17"/>
      <c r="R28" s="14" t="s">
        <v>28</v>
      </c>
      <c r="S28" s="10" t="s">
        <v>29</v>
      </c>
      <c r="T28" s="59" t="s">
        <v>29</v>
      </c>
      <c r="U28" s="59" t="s">
        <v>29</v>
      </c>
      <c r="V28" s="59"/>
      <c r="W28" s="59" t="s">
        <v>29</v>
      </c>
      <c r="X28" s="59" t="s">
        <v>29</v>
      </c>
      <c r="Y28" s="15" t="s">
        <v>29</v>
      </c>
      <c r="Z28" s="16" t="s">
        <v>30</v>
      </c>
      <c r="HK28" s="7"/>
      <c r="HL28" s="7"/>
      <c r="HM28" s="7"/>
    </row>
    <row r="29" spans="1:221" s="6" customFormat="1" ht="87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  <c r="P29" s="17"/>
      <c r="Q29" s="17"/>
      <c r="R29" s="14" t="s">
        <v>31</v>
      </c>
      <c r="S29" s="10" t="s">
        <v>32</v>
      </c>
      <c r="T29" s="60">
        <f>50.4/200*100</f>
        <v>25.2</v>
      </c>
      <c r="U29" s="60">
        <f>50.4/200*100</f>
        <v>25.2</v>
      </c>
      <c r="V29" s="60">
        <f>50.4/200*100</f>
        <v>25.2</v>
      </c>
      <c r="W29" s="60">
        <f>50.4/200*100</f>
        <v>25.2</v>
      </c>
      <c r="X29" s="60">
        <v>25.2</v>
      </c>
      <c r="Y29" s="20">
        <v>25.2</v>
      </c>
      <c r="Z29" s="16">
        <f>Z27</f>
        <v>2022</v>
      </c>
      <c r="AA29" s="18"/>
      <c r="HK29" s="7"/>
      <c r="HL29" s="7"/>
      <c r="HM29" s="7"/>
    </row>
    <row r="30" spans="1:221" s="6" customFormat="1" ht="29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7"/>
      <c r="P30" s="17"/>
      <c r="Q30" s="17"/>
      <c r="R30" s="14" t="s">
        <v>33</v>
      </c>
      <c r="S30" s="10" t="s">
        <v>34</v>
      </c>
      <c r="T30" s="60">
        <v>4338.9</v>
      </c>
      <c r="U30" s="60">
        <v>4425.6</v>
      </c>
      <c r="V30" s="60">
        <v>4425.6</v>
      </c>
      <c r="W30" s="60">
        <v>4472.3</v>
      </c>
      <c r="X30" s="60">
        <v>4519</v>
      </c>
      <c r="Y30" s="20">
        <f>SUM(T30:X30)</f>
        <v>22181.4</v>
      </c>
      <c r="Z30" s="16">
        <v>2022</v>
      </c>
      <c r="AA30" s="18"/>
      <c r="HK30" s="7"/>
      <c r="HL30" s="7"/>
      <c r="HM30" s="7"/>
    </row>
    <row r="31" spans="1:221" s="6" customFormat="1" ht="29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  <c r="P31" s="17"/>
      <c r="Q31" s="17"/>
      <c r="R31" s="14" t="s">
        <v>35</v>
      </c>
      <c r="S31" s="10" t="s">
        <v>36</v>
      </c>
      <c r="T31" s="61">
        <f>12+1</f>
        <v>13</v>
      </c>
      <c r="U31" s="61">
        <v>13</v>
      </c>
      <c r="V31" s="61">
        <v>13</v>
      </c>
      <c r="W31" s="61">
        <f>12+1</f>
        <v>13</v>
      </c>
      <c r="X31" s="61">
        <f>12+1</f>
        <v>13</v>
      </c>
      <c r="Y31" s="61">
        <v>13</v>
      </c>
      <c r="Z31" s="16">
        <f>Z29</f>
        <v>2022</v>
      </c>
      <c r="AA31" s="18"/>
      <c r="HK31" s="7"/>
      <c r="HL31" s="7"/>
      <c r="HM31" s="7"/>
    </row>
    <row r="32" spans="1:221" s="6" customFormat="1" ht="40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  <c r="P32" s="17"/>
      <c r="Q32" s="17"/>
      <c r="R32" s="14" t="s">
        <v>37</v>
      </c>
      <c r="S32" s="10" t="s">
        <v>38</v>
      </c>
      <c r="T32" s="61">
        <f>T36+T53+T59</f>
        <v>11</v>
      </c>
      <c r="U32" s="61">
        <f>U36+U53+U59</f>
        <v>8</v>
      </c>
      <c r="V32" s="61">
        <f>V36++V53+V59</f>
        <v>6</v>
      </c>
      <c r="W32" s="61">
        <f>W36+W53+W59</f>
        <v>5</v>
      </c>
      <c r="X32" s="61">
        <v>4</v>
      </c>
      <c r="Y32" s="21">
        <v>4</v>
      </c>
      <c r="Z32" s="16">
        <v>2022</v>
      </c>
      <c r="AA32" s="18"/>
      <c r="HK32" s="7"/>
      <c r="HL32" s="7"/>
      <c r="HM32" s="7"/>
    </row>
    <row r="33" spans="1:27" s="6" customFormat="1" ht="30.75" customHeight="1">
      <c r="A33" s="12">
        <v>6</v>
      </c>
      <c r="B33" s="12">
        <v>0</v>
      </c>
      <c r="C33" s="12">
        <v>1</v>
      </c>
      <c r="D33" s="12">
        <v>0</v>
      </c>
      <c r="E33" s="12">
        <v>4</v>
      </c>
      <c r="F33" s="12">
        <v>0</v>
      </c>
      <c r="G33" s="12">
        <v>8</v>
      </c>
      <c r="H33" s="12">
        <v>0</v>
      </c>
      <c r="I33" s="12">
        <v>3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7" t="s">
        <v>40</v>
      </c>
      <c r="P33" s="17" t="s">
        <v>40</v>
      </c>
      <c r="Q33" s="17" t="s">
        <v>40</v>
      </c>
      <c r="R33" s="19" t="s">
        <v>39</v>
      </c>
      <c r="S33" s="10" t="s">
        <v>27</v>
      </c>
      <c r="T33" s="59">
        <v>4122.496</v>
      </c>
      <c r="U33" s="59">
        <v>2285.1</v>
      </c>
      <c r="V33" s="59">
        <f>SUM(V34+V43)</f>
        <v>1977.5</v>
      </c>
      <c r="W33" s="59">
        <f>SUM(W34+W43)</f>
        <v>2066.4</v>
      </c>
      <c r="X33" s="59">
        <f>SUM(X34+X43)</f>
        <v>2157.4</v>
      </c>
      <c r="Y33" s="15">
        <f>SUM(T33:X33)</f>
        <v>12608.895999999999</v>
      </c>
      <c r="Z33" s="16">
        <f>Z31</f>
        <v>2022</v>
      </c>
      <c r="AA33" s="18"/>
    </row>
    <row r="34" spans="1:26" s="6" customFormat="1" ht="22.5" customHeight="1">
      <c r="A34" s="12">
        <v>6</v>
      </c>
      <c r="B34" s="12">
        <v>0</v>
      </c>
      <c r="C34" s="12">
        <v>1</v>
      </c>
      <c r="D34" s="12">
        <v>0</v>
      </c>
      <c r="E34" s="12">
        <v>4</v>
      </c>
      <c r="F34" s="12">
        <v>0</v>
      </c>
      <c r="G34" s="12">
        <v>8</v>
      </c>
      <c r="H34" s="12">
        <v>0</v>
      </c>
      <c r="I34" s="12">
        <v>3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7" t="s">
        <v>40</v>
      </c>
      <c r="P34" s="17" t="s">
        <v>40</v>
      </c>
      <c r="Q34" s="17" t="s">
        <v>40</v>
      </c>
      <c r="R34" s="14" t="s">
        <v>41</v>
      </c>
      <c r="S34" s="10" t="s">
        <v>27</v>
      </c>
      <c r="T34" s="59">
        <v>1963.162</v>
      </c>
      <c r="U34" s="59">
        <v>0</v>
      </c>
      <c r="V34" s="59">
        <v>0</v>
      </c>
      <c r="W34" s="59">
        <v>0</v>
      </c>
      <c r="X34" s="59">
        <v>0</v>
      </c>
      <c r="Y34" s="15">
        <f>SUM(T34:X34)</f>
        <v>1963.162</v>
      </c>
      <c r="Z34" s="16">
        <v>2018</v>
      </c>
    </row>
    <row r="35" spans="1:221" s="6" customFormat="1" ht="28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  <c r="P35" s="17"/>
      <c r="Q35" s="17"/>
      <c r="R35" s="14" t="s">
        <v>42</v>
      </c>
      <c r="S35" s="10" t="s">
        <v>43</v>
      </c>
      <c r="T35" s="59">
        <v>4334.1</v>
      </c>
      <c r="U35" s="59">
        <v>0</v>
      </c>
      <c r="V35" s="59">
        <v>0</v>
      </c>
      <c r="W35" s="59">
        <v>0</v>
      </c>
      <c r="X35" s="59">
        <v>0</v>
      </c>
      <c r="Y35" s="15">
        <f>SUM(T35:X35)</f>
        <v>4334.1</v>
      </c>
      <c r="Z35" s="16">
        <v>2018</v>
      </c>
      <c r="HK35" s="7"/>
      <c r="HL35" s="7"/>
      <c r="HM35" s="7"/>
    </row>
    <row r="36" spans="1:221" s="6" customFormat="1" ht="3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  <c r="P36" s="17"/>
      <c r="Q36" s="17"/>
      <c r="R36" s="14" t="s">
        <v>44</v>
      </c>
      <c r="S36" s="10" t="s">
        <v>38</v>
      </c>
      <c r="T36" s="61">
        <v>3</v>
      </c>
      <c r="U36" s="61">
        <v>0</v>
      </c>
      <c r="V36" s="61">
        <v>0</v>
      </c>
      <c r="W36" s="61">
        <v>0</v>
      </c>
      <c r="X36" s="61">
        <v>0</v>
      </c>
      <c r="Y36" s="21">
        <v>3</v>
      </c>
      <c r="Z36" s="16">
        <f>Z35</f>
        <v>2018</v>
      </c>
      <c r="HK36" s="7"/>
      <c r="HL36" s="7"/>
      <c r="HM36" s="7"/>
    </row>
    <row r="37" spans="1:221" s="6" customFormat="1" ht="88.5" customHeight="1">
      <c r="A37" s="12">
        <v>6</v>
      </c>
      <c r="B37" s="12">
        <v>0</v>
      </c>
      <c r="C37" s="12">
        <v>1</v>
      </c>
      <c r="D37" s="12">
        <v>0</v>
      </c>
      <c r="E37" s="12">
        <v>4</v>
      </c>
      <c r="F37" s="12">
        <v>0</v>
      </c>
      <c r="G37" s="12">
        <v>8</v>
      </c>
      <c r="H37" s="12">
        <v>0</v>
      </c>
      <c r="I37" s="12">
        <v>3</v>
      </c>
      <c r="J37" s="12">
        <v>1</v>
      </c>
      <c r="K37" s="12">
        <v>0</v>
      </c>
      <c r="L37" s="12">
        <v>1</v>
      </c>
      <c r="M37" s="12" t="s">
        <v>45</v>
      </c>
      <c r="N37" s="12">
        <v>0</v>
      </c>
      <c r="O37" s="17" t="s">
        <v>46</v>
      </c>
      <c r="P37" s="22" t="s">
        <v>47</v>
      </c>
      <c r="Q37" s="17" t="s">
        <v>48</v>
      </c>
      <c r="R37" s="14" t="s">
        <v>100</v>
      </c>
      <c r="S37" s="10" t="s">
        <v>27</v>
      </c>
      <c r="T37" s="59">
        <v>965.4</v>
      </c>
      <c r="U37" s="59">
        <v>0</v>
      </c>
      <c r="V37" s="59">
        <v>0</v>
      </c>
      <c r="W37" s="59">
        <v>0</v>
      </c>
      <c r="X37" s="59">
        <v>0</v>
      </c>
      <c r="Y37" s="15">
        <f>SUM(T37:X37)</f>
        <v>965.4</v>
      </c>
      <c r="Z37" s="16">
        <v>2018</v>
      </c>
      <c r="HK37" s="7"/>
      <c r="HL37" s="7"/>
      <c r="HM37" s="7"/>
    </row>
    <row r="38" spans="1:221" s="6" customFormat="1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7"/>
      <c r="P38" s="17"/>
      <c r="Q38" s="17"/>
      <c r="R38" s="14" t="s">
        <v>49</v>
      </c>
      <c r="S38" s="10" t="s">
        <v>32</v>
      </c>
      <c r="T38" s="62">
        <v>50</v>
      </c>
      <c r="U38" s="62">
        <v>0</v>
      </c>
      <c r="V38" s="62">
        <v>0</v>
      </c>
      <c r="W38" s="62">
        <v>0</v>
      </c>
      <c r="X38" s="62">
        <v>0</v>
      </c>
      <c r="Y38" s="58">
        <v>50</v>
      </c>
      <c r="Z38" s="16">
        <f>Z35</f>
        <v>2018</v>
      </c>
      <c r="HK38" s="7"/>
      <c r="HL38" s="7"/>
      <c r="HM38" s="7"/>
    </row>
    <row r="39" spans="1:221" s="6" customFormat="1" ht="78" customHeight="1">
      <c r="A39" s="12">
        <v>6</v>
      </c>
      <c r="B39" s="12">
        <v>0</v>
      </c>
      <c r="C39" s="12">
        <v>1</v>
      </c>
      <c r="D39" s="12">
        <v>0</v>
      </c>
      <c r="E39" s="12">
        <v>4</v>
      </c>
      <c r="F39" s="12">
        <v>0</v>
      </c>
      <c r="G39" s="12">
        <v>8</v>
      </c>
      <c r="H39" s="12">
        <v>0</v>
      </c>
      <c r="I39" s="12">
        <v>3</v>
      </c>
      <c r="J39" s="12">
        <v>1</v>
      </c>
      <c r="K39" s="12">
        <v>0</v>
      </c>
      <c r="L39" s="12">
        <v>1</v>
      </c>
      <c r="M39" s="12">
        <v>1</v>
      </c>
      <c r="N39" s="12">
        <v>0</v>
      </c>
      <c r="O39" s="17" t="s">
        <v>50</v>
      </c>
      <c r="P39" s="17" t="s">
        <v>40</v>
      </c>
      <c r="Q39" s="17" t="s">
        <v>40</v>
      </c>
      <c r="R39" s="23" t="s">
        <v>51</v>
      </c>
      <c r="S39" s="10" t="s">
        <v>27</v>
      </c>
      <c r="T39" s="59">
        <v>965.4</v>
      </c>
      <c r="U39" s="59">
        <v>0</v>
      </c>
      <c r="V39" s="59">
        <v>0</v>
      </c>
      <c r="W39" s="59">
        <v>0</v>
      </c>
      <c r="X39" s="59">
        <v>0</v>
      </c>
      <c r="Y39" s="15">
        <f>SUM(T39:X39)</f>
        <v>965.4</v>
      </c>
      <c r="Z39" s="16">
        <v>2018</v>
      </c>
      <c r="HK39" s="7"/>
      <c r="HL39" s="7"/>
      <c r="HM39" s="7"/>
    </row>
    <row r="40" spans="1:221" s="6" customFormat="1" ht="27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7"/>
      <c r="P40" s="17"/>
      <c r="Q40" s="17"/>
      <c r="R40" s="14" t="s">
        <v>52</v>
      </c>
      <c r="S40" s="10" t="s">
        <v>32</v>
      </c>
      <c r="T40" s="62">
        <v>50</v>
      </c>
      <c r="U40" s="62">
        <v>0</v>
      </c>
      <c r="V40" s="62">
        <v>0</v>
      </c>
      <c r="W40" s="62">
        <v>0</v>
      </c>
      <c r="X40" s="62">
        <f>W40</f>
        <v>0</v>
      </c>
      <c r="Y40" s="58">
        <v>50</v>
      </c>
      <c r="Z40" s="16">
        <f>Z38</f>
        <v>2018</v>
      </c>
      <c r="HK40" s="7"/>
      <c r="HL40" s="7"/>
      <c r="HM40" s="7"/>
    </row>
    <row r="41" spans="1:221" s="6" customFormat="1" ht="51" customHeight="1">
      <c r="A41" s="12">
        <v>6</v>
      </c>
      <c r="B41" s="12">
        <v>0</v>
      </c>
      <c r="C41" s="12">
        <v>1</v>
      </c>
      <c r="D41" s="12">
        <v>0</v>
      </c>
      <c r="E41" s="12">
        <v>4</v>
      </c>
      <c r="F41" s="12">
        <v>0</v>
      </c>
      <c r="G41" s="12">
        <v>8</v>
      </c>
      <c r="H41" s="12">
        <v>0</v>
      </c>
      <c r="I41" s="12">
        <v>3</v>
      </c>
      <c r="J41" s="12">
        <v>1</v>
      </c>
      <c r="K41" s="12">
        <v>0</v>
      </c>
      <c r="L41" s="12">
        <v>1</v>
      </c>
      <c r="M41" s="12">
        <v>2</v>
      </c>
      <c r="N41" s="12">
        <v>0</v>
      </c>
      <c r="O41" s="17" t="s">
        <v>40</v>
      </c>
      <c r="P41" s="17" t="s">
        <v>50</v>
      </c>
      <c r="Q41" s="17" t="s">
        <v>40</v>
      </c>
      <c r="R41" s="14" t="s">
        <v>99</v>
      </c>
      <c r="S41" s="10" t="s">
        <v>53</v>
      </c>
      <c r="T41" s="59">
        <v>32.362</v>
      </c>
      <c r="U41" s="59">
        <v>0</v>
      </c>
      <c r="V41" s="59">
        <v>0</v>
      </c>
      <c r="W41" s="59">
        <v>0</v>
      </c>
      <c r="X41" s="59">
        <v>0</v>
      </c>
      <c r="Y41" s="15">
        <f>SUM(T41:X41)</f>
        <v>32.362</v>
      </c>
      <c r="Z41" s="16">
        <v>2018</v>
      </c>
      <c r="HK41" s="7"/>
      <c r="HL41" s="7"/>
      <c r="HM41" s="7"/>
    </row>
    <row r="42" spans="1:221" s="6" customFormat="1" ht="27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/>
      <c r="P42" s="17"/>
      <c r="Q42" s="17"/>
      <c r="R42" s="14" t="s">
        <v>54</v>
      </c>
      <c r="S42" s="10" t="s">
        <v>38</v>
      </c>
      <c r="T42" s="61">
        <v>900</v>
      </c>
      <c r="U42" s="61">
        <v>0</v>
      </c>
      <c r="V42" s="61">
        <v>0</v>
      </c>
      <c r="W42" s="61">
        <v>0</v>
      </c>
      <c r="X42" s="61">
        <v>0</v>
      </c>
      <c r="Y42" s="21">
        <f>SUM(T42:X42)</f>
        <v>900</v>
      </c>
      <c r="Z42" s="16">
        <v>2018</v>
      </c>
      <c r="HK42" s="7"/>
      <c r="HL42" s="7"/>
      <c r="HM42" s="7"/>
    </row>
    <row r="43" spans="1:221" s="6" customFormat="1" ht="24.75" customHeight="1">
      <c r="A43" s="12">
        <v>6</v>
      </c>
      <c r="B43" s="12">
        <v>0</v>
      </c>
      <c r="C43" s="12">
        <v>1</v>
      </c>
      <c r="D43" s="12">
        <v>0</v>
      </c>
      <c r="E43" s="12">
        <v>4</v>
      </c>
      <c r="F43" s="12">
        <v>0</v>
      </c>
      <c r="G43" s="12">
        <v>8</v>
      </c>
      <c r="H43" s="12">
        <v>0</v>
      </c>
      <c r="I43" s="12">
        <v>3</v>
      </c>
      <c r="J43" s="12">
        <v>1</v>
      </c>
      <c r="K43" s="12">
        <v>0</v>
      </c>
      <c r="L43" s="12">
        <v>2</v>
      </c>
      <c r="M43" s="12">
        <v>0</v>
      </c>
      <c r="N43" s="12">
        <v>0</v>
      </c>
      <c r="O43" s="17" t="s">
        <v>40</v>
      </c>
      <c r="P43" s="17" t="s">
        <v>40</v>
      </c>
      <c r="Q43" s="17" t="s">
        <v>40</v>
      </c>
      <c r="R43" s="14" t="s">
        <v>55</v>
      </c>
      <c r="S43" s="10" t="s">
        <v>27</v>
      </c>
      <c r="T43" s="59">
        <v>2159.334</v>
      </c>
      <c r="U43" s="59">
        <v>2285.1</v>
      </c>
      <c r="V43" s="59">
        <f>SUM(V46+V48)</f>
        <v>1977.5</v>
      </c>
      <c r="W43" s="59">
        <f>SUM(W46+W48)</f>
        <v>2066.4</v>
      </c>
      <c r="X43" s="59">
        <f>SUM(X46+X48)</f>
        <v>2157.4</v>
      </c>
      <c r="Y43" s="15">
        <f>SUM(T43:X43)</f>
        <v>10645.733999999999</v>
      </c>
      <c r="Z43" s="16">
        <v>2022</v>
      </c>
      <c r="HK43" s="7"/>
      <c r="HL43" s="7"/>
      <c r="HM43" s="7"/>
    </row>
    <row r="44" spans="1:221" s="6" customFormat="1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7"/>
      <c r="P44" s="17"/>
      <c r="Q44" s="17"/>
      <c r="R44" s="14" t="s">
        <v>56</v>
      </c>
      <c r="S44" s="10" t="s">
        <v>34</v>
      </c>
      <c r="T44" s="61">
        <v>5</v>
      </c>
      <c r="U44" s="61">
        <v>5</v>
      </c>
      <c r="V44" s="61">
        <v>5</v>
      </c>
      <c r="W44" s="61">
        <v>5</v>
      </c>
      <c r="X44" s="61">
        <v>5</v>
      </c>
      <c r="Y44" s="21">
        <f>SUM(T44:X44)</f>
        <v>25</v>
      </c>
      <c r="Z44" s="16">
        <v>2022</v>
      </c>
      <c r="AA44" s="24"/>
      <c r="HK44" s="7"/>
      <c r="HL44" s="7"/>
      <c r="HM44" s="7"/>
    </row>
    <row r="45" spans="1:221" s="29" customFormat="1" ht="40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6"/>
      <c r="Q45" s="26"/>
      <c r="R45" s="27" t="s">
        <v>57</v>
      </c>
      <c r="S45" s="28" t="s">
        <v>38</v>
      </c>
      <c r="T45" s="61">
        <v>3</v>
      </c>
      <c r="U45" s="61">
        <v>3</v>
      </c>
      <c r="V45" s="61">
        <v>2</v>
      </c>
      <c r="W45" s="61">
        <v>2</v>
      </c>
      <c r="X45" s="61">
        <v>1</v>
      </c>
      <c r="Y45" s="21">
        <v>1</v>
      </c>
      <c r="Z45" s="16">
        <f>Z43</f>
        <v>2022</v>
      </c>
      <c r="HK45" s="30"/>
      <c r="HL45" s="30"/>
      <c r="HM45" s="30"/>
    </row>
    <row r="46" spans="1:221" s="6" customFormat="1" ht="42" customHeight="1">
      <c r="A46" s="12">
        <v>6</v>
      </c>
      <c r="B46" s="12">
        <v>0</v>
      </c>
      <c r="C46" s="12">
        <v>1</v>
      </c>
      <c r="D46" s="12">
        <v>0</v>
      </c>
      <c r="E46" s="12">
        <v>4</v>
      </c>
      <c r="F46" s="12">
        <v>0</v>
      </c>
      <c r="G46" s="12">
        <v>8</v>
      </c>
      <c r="H46" s="12">
        <v>0</v>
      </c>
      <c r="I46" s="12">
        <v>3</v>
      </c>
      <c r="J46" s="12">
        <v>1</v>
      </c>
      <c r="K46" s="12">
        <v>0</v>
      </c>
      <c r="L46" s="12">
        <v>2</v>
      </c>
      <c r="M46" s="12" t="s">
        <v>45</v>
      </c>
      <c r="N46" s="12">
        <v>0</v>
      </c>
      <c r="O46" s="17" t="s">
        <v>50</v>
      </c>
      <c r="P46" s="17" t="s">
        <v>58</v>
      </c>
      <c r="Q46" s="17" t="s">
        <v>40</v>
      </c>
      <c r="R46" s="23" t="s">
        <v>98</v>
      </c>
      <c r="S46" s="10" t="s">
        <v>27</v>
      </c>
      <c r="T46" s="59">
        <v>539.834</v>
      </c>
      <c r="U46" s="59">
        <v>571.3</v>
      </c>
      <c r="V46" s="59">
        <v>494.4</v>
      </c>
      <c r="W46" s="59">
        <v>516.6</v>
      </c>
      <c r="X46" s="59">
        <v>539.4</v>
      </c>
      <c r="Y46" s="15">
        <f>SUM(T46:X46)</f>
        <v>2661.534</v>
      </c>
      <c r="Z46" s="16">
        <v>2022</v>
      </c>
      <c r="HK46" s="7"/>
      <c r="HL46" s="7"/>
      <c r="HM46" s="7"/>
    </row>
    <row r="47" spans="1:221" s="6" customFormat="1" ht="25.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2"/>
      <c r="R47" s="23" t="s">
        <v>49</v>
      </c>
      <c r="S47" s="11" t="s">
        <v>32</v>
      </c>
      <c r="T47" s="61">
        <v>25</v>
      </c>
      <c r="U47" s="61">
        <v>25</v>
      </c>
      <c r="V47" s="61">
        <v>25</v>
      </c>
      <c r="W47" s="61">
        <f>V47</f>
        <v>25</v>
      </c>
      <c r="X47" s="61">
        <f>W47</f>
        <v>25</v>
      </c>
      <c r="Y47" s="21">
        <f>T47</f>
        <v>25</v>
      </c>
      <c r="Z47" s="16">
        <v>2022</v>
      </c>
      <c r="HK47" s="7"/>
      <c r="HL47" s="7"/>
      <c r="HM47" s="7"/>
    </row>
    <row r="48" spans="1:221" s="6" customFormat="1" ht="42.75" customHeight="1">
      <c r="A48" s="33">
        <v>6</v>
      </c>
      <c r="B48" s="12">
        <v>0</v>
      </c>
      <c r="C48" s="12">
        <v>1</v>
      </c>
      <c r="D48" s="12">
        <v>0</v>
      </c>
      <c r="E48" s="12">
        <v>4</v>
      </c>
      <c r="F48" s="12">
        <v>0</v>
      </c>
      <c r="G48" s="12">
        <v>8</v>
      </c>
      <c r="H48" s="12">
        <v>0</v>
      </c>
      <c r="I48" s="12">
        <v>3</v>
      </c>
      <c r="J48" s="12">
        <v>1</v>
      </c>
      <c r="K48" s="12">
        <v>0</v>
      </c>
      <c r="L48" s="12">
        <v>2</v>
      </c>
      <c r="M48" s="12">
        <v>1</v>
      </c>
      <c r="N48" s="12">
        <v>0</v>
      </c>
      <c r="O48" s="17" t="s">
        <v>50</v>
      </c>
      <c r="P48" s="17" t="s">
        <v>59</v>
      </c>
      <c r="Q48" s="17" t="s">
        <v>40</v>
      </c>
      <c r="R48" s="14" t="s">
        <v>97</v>
      </c>
      <c r="S48" s="10" t="s">
        <v>27</v>
      </c>
      <c r="T48" s="59">
        <v>1619.5</v>
      </c>
      <c r="U48" s="59">
        <v>1713.8</v>
      </c>
      <c r="V48" s="59">
        <v>1483.1</v>
      </c>
      <c r="W48" s="59">
        <v>1549.8</v>
      </c>
      <c r="X48" s="59">
        <v>1618</v>
      </c>
      <c r="Y48" s="15">
        <f>SUM(T48:X48)</f>
        <v>7984.2</v>
      </c>
      <c r="Z48" s="16">
        <v>2022</v>
      </c>
      <c r="HK48" s="7"/>
      <c r="HL48" s="7"/>
      <c r="HM48" s="7"/>
    </row>
    <row r="49" spans="1:221" s="6" customFormat="1" ht="42.75" customHeight="1">
      <c r="A49" s="3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7"/>
      <c r="Q49" s="17"/>
      <c r="R49" s="14" t="s">
        <v>60</v>
      </c>
      <c r="S49" s="10" t="s">
        <v>32</v>
      </c>
      <c r="T49" s="61">
        <v>75</v>
      </c>
      <c r="U49" s="61">
        <v>75</v>
      </c>
      <c r="V49" s="61">
        <f>U49</f>
        <v>75</v>
      </c>
      <c r="W49" s="61">
        <f>V49</f>
        <v>75</v>
      </c>
      <c r="X49" s="61">
        <f>W49</f>
        <v>75</v>
      </c>
      <c r="Y49" s="21">
        <f>X49</f>
        <v>75</v>
      </c>
      <c r="Z49" s="16">
        <v>2022</v>
      </c>
      <c r="HK49" s="7"/>
      <c r="HL49" s="7"/>
      <c r="HM49" s="7"/>
    </row>
    <row r="50" spans="1:221" s="6" customFormat="1" ht="42.75" customHeight="1">
      <c r="A50" s="33">
        <v>6</v>
      </c>
      <c r="B50" s="12">
        <v>0</v>
      </c>
      <c r="C50" s="12">
        <v>1</v>
      </c>
      <c r="D50" s="12">
        <v>0</v>
      </c>
      <c r="E50" s="12">
        <v>4</v>
      </c>
      <c r="F50" s="12">
        <v>0</v>
      </c>
      <c r="G50" s="12">
        <v>9</v>
      </c>
      <c r="H50" s="12">
        <v>0</v>
      </c>
      <c r="I50" s="12">
        <v>3</v>
      </c>
      <c r="J50" s="12">
        <v>2</v>
      </c>
      <c r="K50" s="12">
        <v>0</v>
      </c>
      <c r="L50" s="12">
        <v>0</v>
      </c>
      <c r="M50" s="12">
        <v>0</v>
      </c>
      <c r="N50" s="12">
        <v>0</v>
      </c>
      <c r="O50" s="17" t="s">
        <v>40</v>
      </c>
      <c r="P50" s="17" t="s">
        <v>40</v>
      </c>
      <c r="Q50" s="17" t="s">
        <v>40</v>
      </c>
      <c r="R50" s="19" t="s">
        <v>61</v>
      </c>
      <c r="S50" s="10" t="s">
        <v>27</v>
      </c>
      <c r="T50" s="59">
        <v>2454.1</v>
      </c>
      <c r="U50" s="59">
        <v>10289.774</v>
      </c>
      <c r="V50" s="59">
        <f>SUM(V51+V57+V63+V72)</f>
        <v>122000.012</v>
      </c>
      <c r="W50" s="59">
        <f>SUM(W51+W57+W72+W63)</f>
        <v>144122.275</v>
      </c>
      <c r="X50" s="59">
        <f>SUM(X51+X57+X63+X72)</f>
        <v>144893</v>
      </c>
      <c r="Y50" s="15">
        <f>SUM(T50:X50)</f>
        <v>423759.16099999996</v>
      </c>
      <c r="Z50" s="16">
        <v>2022</v>
      </c>
      <c r="HK50" s="7"/>
      <c r="HL50" s="7"/>
      <c r="HM50" s="7"/>
    </row>
    <row r="51" spans="1:221" s="6" customFormat="1" ht="56.25" customHeight="1">
      <c r="A51" s="33">
        <v>6</v>
      </c>
      <c r="B51" s="12">
        <v>0</v>
      </c>
      <c r="C51" s="12">
        <v>1</v>
      </c>
      <c r="D51" s="12">
        <v>0</v>
      </c>
      <c r="E51" s="12">
        <v>4</v>
      </c>
      <c r="F51" s="12">
        <v>0</v>
      </c>
      <c r="G51" s="12">
        <v>9</v>
      </c>
      <c r="H51" s="12">
        <v>0</v>
      </c>
      <c r="I51" s="12">
        <v>3</v>
      </c>
      <c r="J51" s="12">
        <v>2</v>
      </c>
      <c r="K51" s="12">
        <v>0</v>
      </c>
      <c r="L51" s="12">
        <v>1</v>
      </c>
      <c r="M51" s="12">
        <v>0</v>
      </c>
      <c r="N51" s="12">
        <v>0</v>
      </c>
      <c r="O51" s="17" t="s">
        <v>40</v>
      </c>
      <c r="P51" s="17" t="s">
        <v>40</v>
      </c>
      <c r="Q51" s="17" t="s">
        <v>40</v>
      </c>
      <c r="R51" s="14" t="s">
        <v>62</v>
      </c>
      <c r="S51" s="10" t="s">
        <v>27</v>
      </c>
      <c r="T51" s="59">
        <v>2385.2</v>
      </c>
      <c r="U51" s="59">
        <v>2637.4</v>
      </c>
      <c r="V51" s="59">
        <f>SUM(V54)</f>
        <v>3037.4</v>
      </c>
      <c r="W51" s="59">
        <v>3174.1</v>
      </c>
      <c r="X51" s="59">
        <v>3313.8</v>
      </c>
      <c r="Y51" s="15">
        <f>SUM(T51:X51)</f>
        <v>14547.900000000001</v>
      </c>
      <c r="Z51" s="16">
        <f aca="true" t="shared" si="0" ref="Z51:Z61">Z50</f>
        <v>2022</v>
      </c>
      <c r="HK51" s="7"/>
      <c r="HL51" s="7"/>
      <c r="HM51" s="7"/>
    </row>
    <row r="52" spans="1:221" s="6" customFormat="1" ht="91.5" customHeight="1">
      <c r="A52" s="3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7"/>
      <c r="P52" s="17"/>
      <c r="Q52" s="17"/>
      <c r="R52" s="34" t="s">
        <v>63</v>
      </c>
      <c r="S52" s="10" t="s">
        <v>32</v>
      </c>
      <c r="T52" s="60">
        <f aca="true" t="shared" si="1" ref="T52:Y52">50.4/200*100</f>
        <v>25.2</v>
      </c>
      <c r="U52" s="60">
        <f t="shared" si="1"/>
        <v>25.2</v>
      </c>
      <c r="V52" s="60">
        <f t="shared" si="1"/>
        <v>25.2</v>
      </c>
      <c r="W52" s="60">
        <f t="shared" si="1"/>
        <v>25.2</v>
      </c>
      <c r="X52" s="60">
        <f t="shared" si="1"/>
        <v>25.2</v>
      </c>
      <c r="Y52" s="20">
        <f t="shared" si="1"/>
        <v>25.2</v>
      </c>
      <c r="Z52" s="16">
        <f t="shared" si="0"/>
        <v>2022</v>
      </c>
      <c r="HK52" s="7"/>
      <c r="HL52" s="7"/>
      <c r="HM52" s="7"/>
    </row>
    <row r="53" spans="1:221" s="6" customFormat="1" ht="53.25" customHeight="1">
      <c r="A53" s="3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7"/>
      <c r="P53" s="17"/>
      <c r="Q53" s="17"/>
      <c r="R53" s="34" t="s">
        <v>64</v>
      </c>
      <c r="S53" s="10" t="s">
        <v>38</v>
      </c>
      <c r="T53" s="61">
        <v>4</v>
      </c>
      <c r="U53" s="61">
        <v>4</v>
      </c>
      <c r="V53" s="61">
        <v>3</v>
      </c>
      <c r="W53" s="61">
        <v>3</v>
      </c>
      <c r="X53" s="61">
        <v>2</v>
      </c>
      <c r="Y53" s="21">
        <v>2</v>
      </c>
      <c r="Z53" s="16">
        <f t="shared" si="0"/>
        <v>2022</v>
      </c>
      <c r="HK53" s="7"/>
      <c r="HL53" s="7"/>
      <c r="HM53" s="7"/>
    </row>
    <row r="54" spans="1:221" s="6" customFormat="1" ht="53.25" customHeight="1">
      <c r="A54" s="33">
        <v>6</v>
      </c>
      <c r="B54" s="12">
        <v>0</v>
      </c>
      <c r="C54" s="12">
        <v>1</v>
      </c>
      <c r="D54" s="12">
        <v>0</v>
      </c>
      <c r="E54" s="12">
        <v>4</v>
      </c>
      <c r="F54" s="12">
        <v>0</v>
      </c>
      <c r="G54" s="12">
        <v>9</v>
      </c>
      <c r="H54" s="12">
        <v>0</v>
      </c>
      <c r="I54" s="12">
        <v>3</v>
      </c>
      <c r="J54" s="12">
        <v>2</v>
      </c>
      <c r="K54" s="12">
        <v>0</v>
      </c>
      <c r="L54" s="12">
        <v>1</v>
      </c>
      <c r="M54" s="12">
        <v>1</v>
      </c>
      <c r="N54" s="12">
        <v>0</v>
      </c>
      <c r="O54" s="17" t="s">
        <v>65</v>
      </c>
      <c r="P54" s="17" t="s">
        <v>66</v>
      </c>
      <c r="Q54" s="17" t="s">
        <v>40</v>
      </c>
      <c r="R54" s="14" t="s">
        <v>67</v>
      </c>
      <c r="S54" s="10" t="s">
        <v>27</v>
      </c>
      <c r="T54" s="59">
        <v>2385.2</v>
      </c>
      <c r="U54" s="59">
        <v>2637.4</v>
      </c>
      <c r="V54" s="59">
        <v>3037.4</v>
      </c>
      <c r="W54" s="59">
        <v>3174.1</v>
      </c>
      <c r="X54" s="59">
        <v>3313.8</v>
      </c>
      <c r="Y54" s="15">
        <f>SUM(T54:X54)</f>
        <v>14547.900000000001</v>
      </c>
      <c r="Z54" s="16">
        <f t="shared" si="0"/>
        <v>2022</v>
      </c>
      <c r="HK54" s="7"/>
      <c r="HL54" s="7"/>
      <c r="HM54" s="7"/>
    </row>
    <row r="55" spans="1:221" s="6" customFormat="1" ht="64.5" customHeight="1">
      <c r="A55" s="3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7"/>
      <c r="P55" s="17"/>
      <c r="Q55" s="17"/>
      <c r="R55" s="14" t="s">
        <v>96</v>
      </c>
      <c r="S55" s="10" t="s">
        <v>68</v>
      </c>
      <c r="T55" s="62">
        <v>50.4</v>
      </c>
      <c r="U55" s="62">
        <v>50.4</v>
      </c>
      <c r="V55" s="62">
        <v>50.4</v>
      </c>
      <c r="W55" s="62">
        <v>50.4</v>
      </c>
      <c r="X55" s="62">
        <v>50.4</v>
      </c>
      <c r="Y55" s="58">
        <v>50.4</v>
      </c>
      <c r="Z55" s="16">
        <f t="shared" si="0"/>
        <v>2022</v>
      </c>
      <c r="HK55" s="7"/>
      <c r="HL55" s="7"/>
      <c r="HM55" s="7"/>
    </row>
    <row r="56" spans="1:26" ht="51">
      <c r="A56" s="3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7"/>
      <c r="P56" s="17"/>
      <c r="Q56" s="17"/>
      <c r="R56" s="35" t="s">
        <v>69</v>
      </c>
      <c r="S56" s="10" t="s">
        <v>70</v>
      </c>
      <c r="T56" s="59" t="s">
        <v>71</v>
      </c>
      <c r="U56" s="59" t="s">
        <v>71</v>
      </c>
      <c r="V56" s="59" t="s">
        <v>72</v>
      </c>
      <c r="W56" s="59" t="s">
        <v>71</v>
      </c>
      <c r="X56" s="59" t="s">
        <v>71</v>
      </c>
      <c r="Y56" s="15" t="s">
        <v>71</v>
      </c>
      <c r="Z56" s="16">
        <f t="shared" si="0"/>
        <v>2022</v>
      </c>
    </row>
    <row r="57" spans="1:26" ht="38.25">
      <c r="A57" s="33">
        <v>6</v>
      </c>
      <c r="B57" s="12">
        <v>0</v>
      </c>
      <c r="C57" s="12">
        <v>1</v>
      </c>
      <c r="D57" s="12">
        <v>0</v>
      </c>
      <c r="E57" s="12">
        <v>4</v>
      </c>
      <c r="F57" s="12">
        <v>0</v>
      </c>
      <c r="G57" s="12">
        <v>9</v>
      </c>
      <c r="H57" s="12">
        <v>0</v>
      </c>
      <c r="I57" s="12">
        <v>3</v>
      </c>
      <c r="J57" s="12">
        <v>2</v>
      </c>
      <c r="K57" s="12">
        <v>0</v>
      </c>
      <c r="L57" s="12">
        <v>2</v>
      </c>
      <c r="M57" s="12">
        <v>0</v>
      </c>
      <c r="N57" s="12">
        <v>0</v>
      </c>
      <c r="O57" s="17" t="s">
        <v>40</v>
      </c>
      <c r="P57" s="17" t="s">
        <v>40</v>
      </c>
      <c r="Q57" s="17" t="s">
        <v>40</v>
      </c>
      <c r="R57" s="14" t="s">
        <v>73</v>
      </c>
      <c r="S57" s="10" t="s">
        <v>27</v>
      </c>
      <c r="T57" s="59">
        <f>T60</f>
        <v>68.9</v>
      </c>
      <c r="U57" s="59">
        <v>86.1</v>
      </c>
      <c r="V57" s="59">
        <v>183.745</v>
      </c>
      <c r="W57" s="59">
        <v>102.3</v>
      </c>
      <c r="X57" s="59">
        <v>109.7</v>
      </c>
      <c r="Y57" s="15">
        <f>SUM(T57:X57)</f>
        <v>550.745</v>
      </c>
      <c r="Z57" s="16">
        <f t="shared" si="0"/>
        <v>2022</v>
      </c>
    </row>
    <row r="58" spans="1:26" ht="42" customHeight="1">
      <c r="A58" s="3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7"/>
      <c r="P58" s="17"/>
      <c r="Q58" s="17"/>
      <c r="R58" s="14" t="s">
        <v>74</v>
      </c>
      <c r="S58" s="10" t="s">
        <v>32</v>
      </c>
      <c r="T58" s="61">
        <v>100</v>
      </c>
      <c r="U58" s="61">
        <v>100</v>
      </c>
      <c r="V58" s="61">
        <v>100</v>
      </c>
      <c r="W58" s="61">
        <v>100</v>
      </c>
      <c r="X58" s="61">
        <v>100</v>
      </c>
      <c r="Y58" s="21">
        <v>100</v>
      </c>
      <c r="Z58" s="16">
        <f t="shared" si="0"/>
        <v>2022</v>
      </c>
    </row>
    <row r="59" spans="1:26" ht="42" customHeight="1">
      <c r="A59" s="3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7"/>
      <c r="P59" s="17"/>
      <c r="Q59" s="17"/>
      <c r="R59" s="14" t="s">
        <v>75</v>
      </c>
      <c r="S59" s="10" t="s">
        <v>38</v>
      </c>
      <c r="T59" s="61">
        <v>4</v>
      </c>
      <c r="U59" s="61">
        <v>4</v>
      </c>
      <c r="V59" s="61">
        <v>3</v>
      </c>
      <c r="W59" s="61">
        <v>2</v>
      </c>
      <c r="X59" s="61">
        <v>1</v>
      </c>
      <c r="Y59" s="21">
        <v>1</v>
      </c>
      <c r="Z59" s="16">
        <f t="shared" si="0"/>
        <v>2022</v>
      </c>
    </row>
    <row r="60" spans="1:26" ht="53.25" customHeight="1">
      <c r="A60" s="33">
        <v>6</v>
      </c>
      <c r="B60" s="12">
        <v>0</v>
      </c>
      <c r="C60" s="12">
        <v>1</v>
      </c>
      <c r="D60" s="12">
        <v>0</v>
      </c>
      <c r="E60" s="12">
        <v>4</v>
      </c>
      <c r="F60" s="12">
        <v>0</v>
      </c>
      <c r="G60" s="12">
        <v>9</v>
      </c>
      <c r="H60" s="12">
        <v>0</v>
      </c>
      <c r="I60" s="12">
        <v>3</v>
      </c>
      <c r="J60" s="12">
        <v>2</v>
      </c>
      <c r="K60" s="12">
        <v>0</v>
      </c>
      <c r="L60" s="12">
        <v>2</v>
      </c>
      <c r="M60" s="12">
        <v>2</v>
      </c>
      <c r="N60" s="12">
        <v>0</v>
      </c>
      <c r="O60" s="17" t="s">
        <v>40</v>
      </c>
      <c r="P60" s="17" t="s">
        <v>59</v>
      </c>
      <c r="Q60" s="17" t="s">
        <v>40</v>
      </c>
      <c r="R60" s="14" t="s">
        <v>76</v>
      </c>
      <c r="S60" s="10" t="s">
        <v>27</v>
      </c>
      <c r="T60" s="59">
        <v>68.9</v>
      </c>
      <c r="U60" s="59">
        <v>86.1</v>
      </c>
      <c r="V60" s="59">
        <v>183.745</v>
      </c>
      <c r="W60" s="59">
        <v>102.3</v>
      </c>
      <c r="X60" s="59">
        <v>109.7</v>
      </c>
      <c r="Y60" s="15">
        <f>T60+U60+V60+W60+X60+AA61</f>
        <v>550.745</v>
      </c>
      <c r="Z60" s="16">
        <f t="shared" si="0"/>
        <v>2022</v>
      </c>
    </row>
    <row r="61" spans="1:26" ht="61.5" customHeight="1">
      <c r="A61" s="3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7"/>
      <c r="P61" s="17"/>
      <c r="Q61" s="17"/>
      <c r="R61" s="14" t="s">
        <v>77</v>
      </c>
      <c r="S61" s="10" t="s">
        <v>68</v>
      </c>
      <c r="T61" s="59">
        <v>3.1943</v>
      </c>
      <c r="U61" s="59">
        <f>T61</f>
        <v>3.1943</v>
      </c>
      <c r="V61" s="59">
        <f>U61</f>
        <v>3.1943</v>
      </c>
      <c r="W61" s="59">
        <f>V61</f>
        <v>3.1943</v>
      </c>
      <c r="X61" s="59">
        <f>W61</f>
        <v>3.1943</v>
      </c>
      <c r="Y61" s="15">
        <f>X61</f>
        <v>3.1943</v>
      </c>
      <c r="Z61" s="16">
        <f t="shared" si="0"/>
        <v>2022</v>
      </c>
    </row>
    <row r="62" spans="1:26" ht="40.5" customHeight="1">
      <c r="A62" s="3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7"/>
      <c r="P62" s="17"/>
      <c r="Q62" s="17"/>
      <c r="R62" s="35" t="s">
        <v>78</v>
      </c>
      <c r="S62" s="10" t="s">
        <v>70</v>
      </c>
      <c r="T62" s="59" t="s">
        <v>71</v>
      </c>
      <c r="U62" s="59" t="s">
        <v>71</v>
      </c>
      <c r="V62" s="59" t="s">
        <v>71</v>
      </c>
      <c r="W62" s="59" t="s">
        <v>71</v>
      </c>
      <c r="X62" s="59" t="s">
        <v>71</v>
      </c>
      <c r="Y62" s="59" t="s">
        <v>71</v>
      </c>
      <c r="Z62" s="16">
        <v>2022</v>
      </c>
    </row>
    <row r="63" spans="1:26" ht="38.25">
      <c r="A63" s="33">
        <v>6</v>
      </c>
      <c r="B63" s="12">
        <v>0</v>
      </c>
      <c r="C63" s="12">
        <v>1</v>
      </c>
      <c r="D63" s="12">
        <v>0</v>
      </c>
      <c r="E63" s="12">
        <v>4</v>
      </c>
      <c r="F63" s="12">
        <v>0</v>
      </c>
      <c r="G63" s="12">
        <v>9</v>
      </c>
      <c r="H63" s="12">
        <v>0</v>
      </c>
      <c r="I63" s="12">
        <v>3</v>
      </c>
      <c r="J63" s="12">
        <v>2</v>
      </c>
      <c r="K63" s="12">
        <v>0</v>
      </c>
      <c r="L63" s="12">
        <v>3</v>
      </c>
      <c r="M63" s="12">
        <v>0</v>
      </c>
      <c r="N63" s="12">
        <v>0</v>
      </c>
      <c r="O63" s="17" t="s">
        <v>40</v>
      </c>
      <c r="P63" s="17" t="s">
        <v>40</v>
      </c>
      <c r="Q63" s="17" t="s">
        <v>40</v>
      </c>
      <c r="R63" s="14" t="s">
        <v>79</v>
      </c>
      <c r="S63" s="10" t="s">
        <v>27</v>
      </c>
      <c r="T63" s="59">
        <f>T65</f>
        <v>0</v>
      </c>
      <c r="U63" s="59">
        <v>7566.274</v>
      </c>
      <c r="V63" s="59">
        <f>SUM(V65+V68+V70)</f>
        <v>7182.25</v>
      </c>
      <c r="W63" s="59">
        <f>SUM(W65+W68)</f>
        <v>7182.25</v>
      </c>
      <c r="X63" s="59">
        <f>SUM(X65+X68)</f>
        <v>7182.25</v>
      </c>
      <c r="Y63" s="15">
        <f>SUM(T63:X63)</f>
        <v>29113.024</v>
      </c>
      <c r="Z63" s="16">
        <v>2022</v>
      </c>
    </row>
    <row r="64" spans="1:221" s="6" customFormat="1" ht="67.5" customHeight="1">
      <c r="A64" s="3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/>
      <c r="P64" s="17"/>
      <c r="Q64" s="17"/>
      <c r="R64" s="14" t="s">
        <v>82</v>
      </c>
      <c r="S64" s="10" t="s">
        <v>38</v>
      </c>
      <c r="T64" s="61">
        <v>0</v>
      </c>
      <c r="U64" s="61">
        <v>4</v>
      </c>
      <c r="V64" s="61">
        <v>4</v>
      </c>
      <c r="W64" s="61">
        <v>4</v>
      </c>
      <c r="X64" s="61">
        <v>4</v>
      </c>
      <c r="Y64" s="21">
        <f>SUM(T64:X64)</f>
        <v>16</v>
      </c>
      <c r="Z64" s="16">
        <v>2022</v>
      </c>
      <c r="HK64" s="7"/>
      <c r="HL64" s="7"/>
      <c r="HM64" s="7"/>
    </row>
    <row r="65" spans="1:26" ht="51">
      <c r="A65" s="33">
        <v>6</v>
      </c>
      <c r="B65" s="12">
        <v>0</v>
      </c>
      <c r="C65" s="12">
        <v>1</v>
      </c>
      <c r="D65" s="12">
        <v>0</v>
      </c>
      <c r="E65" s="12">
        <v>4</v>
      </c>
      <c r="F65" s="12">
        <v>0</v>
      </c>
      <c r="G65" s="12">
        <v>9</v>
      </c>
      <c r="H65" s="12">
        <v>0</v>
      </c>
      <c r="I65" s="12">
        <v>3</v>
      </c>
      <c r="J65" s="12">
        <v>2</v>
      </c>
      <c r="K65" s="12" t="s">
        <v>80</v>
      </c>
      <c r="L65" s="12">
        <v>3</v>
      </c>
      <c r="M65" s="12">
        <v>1</v>
      </c>
      <c r="N65" s="12">
        <v>1</v>
      </c>
      <c r="O65" s="17" t="s">
        <v>40</v>
      </c>
      <c r="P65" s="17" t="s">
        <v>81</v>
      </c>
      <c r="Q65" s="17" t="s">
        <v>40</v>
      </c>
      <c r="R65" s="14" t="s">
        <v>95</v>
      </c>
      <c r="S65" s="10" t="s">
        <v>27</v>
      </c>
      <c r="T65" s="59">
        <v>0</v>
      </c>
      <c r="U65" s="59">
        <v>5779.6</v>
      </c>
      <c r="V65" s="59">
        <v>5745.8</v>
      </c>
      <c r="W65" s="59">
        <v>5745.8</v>
      </c>
      <c r="X65" s="59">
        <v>5745.8</v>
      </c>
      <c r="Y65" s="15">
        <f>SUM(T65:X65)</f>
        <v>23017</v>
      </c>
      <c r="Z65" s="16">
        <v>2022</v>
      </c>
    </row>
    <row r="66" spans="1:221" s="6" customFormat="1" ht="67.5" customHeight="1">
      <c r="A66" s="3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7"/>
      <c r="P66" s="17"/>
      <c r="Q66" s="17"/>
      <c r="R66" s="14" t="s">
        <v>82</v>
      </c>
      <c r="S66" s="10" t="s">
        <v>38</v>
      </c>
      <c r="T66" s="61">
        <v>0</v>
      </c>
      <c r="U66" s="61">
        <v>4</v>
      </c>
      <c r="V66" s="61">
        <v>4</v>
      </c>
      <c r="W66" s="61">
        <v>4</v>
      </c>
      <c r="X66" s="61">
        <v>4</v>
      </c>
      <c r="Y66" s="21">
        <f>SUM(U66:X66)</f>
        <v>16</v>
      </c>
      <c r="Z66" s="16">
        <v>2022</v>
      </c>
      <c r="HK66" s="7"/>
      <c r="HL66" s="7"/>
      <c r="HM66" s="7"/>
    </row>
    <row r="67" spans="1:26" ht="38.25">
      <c r="A67" s="3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7"/>
      <c r="P67" s="17"/>
      <c r="Q67" s="17"/>
      <c r="R67" s="35" t="s">
        <v>83</v>
      </c>
      <c r="S67" s="10" t="s">
        <v>70</v>
      </c>
      <c r="T67" s="59" t="s">
        <v>71</v>
      </c>
      <c r="U67" s="59" t="s">
        <v>71</v>
      </c>
      <c r="V67" s="59" t="s">
        <v>71</v>
      </c>
      <c r="W67" s="59" t="s">
        <v>71</v>
      </c>
      <c r="X67" s="59" t="s">
        <v>71</v>
      </c>
      <c r="Y67" s="15" t="s">
        <v>71</v>
      </c>
      <c r="Z67" s="16">
        <v>2022</v>
      </c>
    </row>
    <row r="68" spans="1:26" ht="63.75" customHeight="1">
      <c r="A68" s="33">
        <v>6</v>
      </c>
      <c r="B68" s="12">
        <v>0</v>
      </c>
      <c r="C68" s="12">
        <v>1</v>
      </c>
      <c r="D68" s="12">
        <v>0</v>
      </c>
      <c r="E68" s="12">
        <v>4</v>
      </c>
      <c r="F68" s="12">
        <v>0</v>
      </c>
      <c r="G68" s="12">
        <v>9</v>
      </c>
      <c r="H68" s="12">
        <v>0</v>
      </c>
      <c r="I68" s="12">
        <v>3</v>
      </c>
      <c r="J68" s="12">
        <v>2</v>
      </c>
      <c r="K68" s="12" t="s">
        <v>80</v>
      </c>
      <c r="L68" s="12">
        <v>3</v>
      </c>
      <c r="M68" s="12" t="s">
        <v>45</v>
      </c>
      <c r="N68" s="12">
        <v>1</v>
      </c>
      <c r="O68" s="17" t="s">
        <v>40</v>
      </c>
      <c r="P68" s="17" t="s">
        <v>81</v>
      </c>
      <c r="Q68" s="17" t="s">
        <v>40</v>
      </c>
      <c r="R68" s="14" t="s">
        <v>94</v>
      </c>
      <c r="S68" s="10" t="s">
        <v>27</v>
      </c>
      <c r="T68" s="59">
        <v>0</v>
      </c>
      <c r="U68" s="59">
        <v>1444.9</v>
      </c>
      <c r="V68" s="59">
        <v>1436.45</v>
      </c>
      <c r="W68" s="59">
        <v>1436.45</v>
      </c>
      <c r="X68" s="59">
        <v>1436.45</v>
      </c>
      <c r="Y68" s="15">
        <f aca="true" t="shared" si="2" ref="Y68:Y74">SUM(T68:X68)</f>
        <v>5754.25</v>
      </c>
      <c r="Z68" s="16">
        <v>2022</v>
      </c>
    </row>
    <row r="69" spans="1:221" s="6" customFormat="1" ht="67.5" customHeight="1">
      <c r="A69" s="3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7"/>
      <c r="P69" s="17"/>
      <c r="Q69" s="17"/>
      <c r="R69" s="14" t="s">
        <v>82</v>
      </c>
      <c r="S69" s="10" t="s">
        <v>38</v>
      </c>
      <c r="T69" s="61">
        <v>0</v>
      </c>
      <c r="U69" s="61">
        <v>4</v>
      </c>
      <c r="V69" s="61">
        <v>4</v>
      </c>
      <c r="W69" s="61">
        <v>4</v>
      </c>
      <c r="X69" s="61">
        <v>4</v>
      </c>
      <c r="Y69" s="21">
        <f>SUM(T69:X69)</f>
        <v>16</v>
      </c>
      <c r="Z69" s="16">
        <v>2022</v>
      </c>
      <c r="HK69" s="7"/>
      <c r="HL69" s="7"/>
      <c r="HM69" s="7"/>
    </row>
    <row r="70" spans="1:26" ht="63.75">
      <c r="A70" s="12">
        <v>6</v>
      </c>
      <c r="B70" s="12">
        <v>0</v>
      </c>
      <c r="C70" s="12">
        <v>1</v>
      </c>
      <c r="D70" s="12">
        <v>0</v>
      </c>
      <c r="E70" s="12">
        <v>4</v>
      </c>
      <c r="F70" s="12">
        <v>0</v>
      </c>
      <c r="G70" s="12">
        <v>9</v>
      </c>
      <c r="H70" s="12">
        <v>0</v>
      </c>
      <c r="I70" s="12">
        <v>3</v>
      </c>
      <c r="J70" s="12">
        <v>2</v>
      </c>
      <c r="K70" s="12">
        <v>0</v>
      </c>
      <c r="L70" s="12">
        <v>3</v>
      </c>
      <c r="M70" s="12">
        <v>4</v>
      </c>
      <c r="N70" s="12">
        <v>0</v>
      </c>
      <c r="O70" s="17" t="s">
        <v>84</v>
      </c>
      <c r="P70" s="17" t="s">
        <v>81</v>
      </c>
      <c r="Q70" s="36" t="s">
        <v>40</v>
      </c>
      <c r="R70" s="37" t="s">
        <v>86</v>
      </c>
      <c r="S70" s="10" t="s">
        <v>27</v>
      </c>
      <c r="T70" s="59">
        <v>0</v>
      </c>
      <c r="U70" s="59">
        <v>341.774</v>
      </c>
      <c r="V70" s="59">
        <v>0</v>
      </c>
      <c r="W70" s="59">
        <v>0</v>
      </c>
      <c r="X70" s="59">
        <v>0</v>
      </c>
      <c r="Y70" s="15">
        <f t="shared" si="2"/>
        <v>341.774</v>
      </c>
      <c r="Z70" s="16">
        <v>2019</v>
      </c>
    </row>
    <row r="71" spans="1:26" ht="63.75">
      <c r="A71" s="3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7"/>
      <c r="P71" s="17"/>
      <c r="Q71" s="17"/>
      <c r="R71" s="14" t="s">
        <v>82</v>
      </c>
      <c r="S71" s="10" t="s">
        <v>38</v>
      </c>
      <c r="T71" s="61">
        <v>0</v>
      </c>
      <c r="U71" s="61">
        <v>1</v>
      </c>
      <c r="V71" s="61">
        <v>0</v>
      </c>
      <c r="W71" s="61">
        <v>0</v>
      </c>
      <c r="X71" s="61">
        <v>0</v>
      </c>
      <c r="Y71" s="21">
        <v>1</v>
      </c>
      <c r="Z71" s="16">
        <v>2019</v>
      </c>
    </row>
    <row r="72" spans="1:26" ht="38.25">
      <c r="A72" s="33">
        <v>6</v>
      </c>
      <c r="B72" s="12">
        <v>0</v>
      </c>
      <c r="C72" s="12">
        <v>1</v>
      </c>
      <c r="D72" s="12">
        <v>0</v>
      </c>
      <c r="E72" s="12">
        <v>4</v>
      </c>
      <c r="F72" s="12">
        <v>0</v>
      </c>
      <c r="G72" s="12">
        <v>9</v>
      </c>
      <c r="H72" s="12">
        <v>0</v>
      </c>
      <c r="I72" s="12">
        <v>3</v>
      </c>
      <c r="J72" s="12">
        <v>2</v>
      </c>
      <c r="K72" s="12">
        <v>0</v>
      </c>
      <c r="L72" s="12">
        <v>4</v>
      </c>
      <c r="M72" s="12">
        <v>0</v>
      </c>
      <c r="N72" s="12">
        <v>0</v>
      </c>
      <c r="O72" s="17" t="s">
        <v>40</v>
      </c>
      <c r="P72" s="17" t="s">
        <v>40</v>
      </c>
      <c r="Q72" s="17" t="s">
        <v>40</v>
      </c>
      <c r="R72" s="14" t="s">
        <v>91</v>
      </c>
      <c r="S72" s="10" t="s">
        <v>27</v>
      </c>
      <c r="T72" s="59">
        <v>0</v>
      </c>
      <c r="U72" s="59">
        <v>0</v>
      </c>
      <c r="V72" s="59">
        <f>SUM(V75+V77+V79+V81+V83+V85)</f>
        <v>111596.617</v>
      </c>
      <c r="W72" s="59">
        <f>SUM(W75+W77+W79+W81+W83+W85)</f>
        <v>133663.625</v>
      </c>
      <c r="X72" s="59">
        <f>SUM(X75+X77+X81+X83+X85+X79)</f>
        <v>134287.25</v>
      </c>
      <c r="Y72" s="15">
        <f t="shared" si="2"/>
        <v>379547.49199999997</v>
      </c>
      <c r="Z72" s="16">
        <v>2022</v>
      </c>
    </row>
    <row r="73" spans="1:26" ht="56.25" customHeight="1">
      <c r="A73" s="3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7"/>
      <c r="P73" s="17"/>
      <c r="Q73" s="17"/>
      <c r="R73" s="14" t="s">
        <v>90</v>
      </c>
      <c r="S73" s="10" t="s">
        <v>38</v>
      </c>
      <c r="T73" s="61">
        <v>0</v>
      </c>
      <c r="U73" s="61">
        <v>0</v>
      </c>
      <c r="V73" s="61">
        <v>3</v>
      </c>
      <c r="W73" s="61">
        <v>4</v>
      </c>
      <c r="X73" s="61">
        <v>4</v>
      </c>
      <c r="Y73" s="21">
        <f t="shared" si="2"/>
        <v>11</v>
      </c>
      <c r="Z73" s="16">
        <v>2022</v>
      </c>
    </row>
    <row r="74" spans="1:26" ht="40.5" customHeight="1">
      <c r="A74" s="3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7"/>
      <c r="P74" s="17"/>
      <c r="Q74" s="17"/>
      <c r="R74" s="14" t="s">
        <v>93</v>
      </c>
      <c r="S74" s="10" t="s">
        <v>38</v>
      </c>
      <c r="T74" s="61">
        <v>0</v>
      </c>
      <c r="U74" s="61">
        <v>0</v>
      </c>
      <c r="V74" s="61">
        <v>6</v>
      </c>
      <c r="W74" s="61">
        <v>6</v>
      </c>
      <c r="X74" s="61">
        <v>6</v>
      </c>
      <c r="Y74" s="21">
        <f t="shared" si="2"/>
        <v>18</v>
      </c>
      <c r="Z74" s="16">
        <v>2022</v>
      </c>
    </row>
    <row r="75" spans="1:26" ht="40.5" customHeight="1">
      <c r="A75" s="33">
        <v>6</v>
      </c>
      <c r="B75" s="12">
        <v>0</v>
      </c>
      <c r="C75" s="12">
        <v>1</v>
      </c>
      <c r="D75" s="12">
        <v>0</v>
      </c>
      <c r="E75" s="12">
        <v>4</v>
      </c>
      <c r="F75" s="12">
        <v>0</v>
      </c>
      <c r="G75" s="12">
        <v>9</v>
      </c>
      <c r="H75" s="12">
        <v>0</v>
      </c>
      <c r="I75" s="12">
        <v>3</v>
      </c>
      <c r="J75" s="12">
        <v>2</v>
      </c>
      <c r="K75" s="12">
        <v>0</v>
      </c>
      <c r="L75" s="12">
        <v>4</v>
      </c>
      <c r="M75" s="12">
        <v>1</v>
      </c>
      <c r="N75" s="12">
        <v>1</v>
      </c>
      <c r="O75" s="17" t="s">
        <v>40</v>
      </c>
      <c r="P75" s="17" t="s">
        <v>66</v>
      </c>
      <c r="Q75" s="17" t="s">
        <v>40</v>
      </c>
      <c r="R75" s="14" t="s">
        <v>101</v>
      </c>
      <c r="S75" s="10" t="s">
        <v>27</v>
      </c>
      <c r="T75" s="59">
        <v>0</v>
      </c>
      <c r="U75" s="59">
        <v>0</v>
      </c>
      <c r="V75" s="59">
        <v>10861.9</v>
      </c>
      <c r="W75" s="59">
        <v>11339.9</v>
      </c>
      <c r="X75" s="59">
        <v>11838.8</v>
      </c>
      <c r="Y75" s="15">
        <f>SUM(V75:X75)</f>
        <v>34040.6</v>
      </c>
      <c r="Z75" s="16">
        <v>2022</v>
      </c>
    </row>
    <row r="76" spans="1:26" ht="25.5">
      <c r="A76" s="3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7"/>
      <c r="P76" s="17"/>
      <c r="Q76" s="17"/>
      <c r="R76" s="14" t="s">
        <v>87</v>
      </c>
      <c r="S76" s="10" t="s">
        <v>38</v>
      </c>
      <c r="T76" s="61">
        <v>0</v>
      </c>
      <c r="U76" s="61">
        <v>0</v>
      </c>
      <c r="V76" s="61">
        <v>3</v>
      </c>
      <c r="W76" s="61">
        <v>4</v>
      </c>
      <c r="X76" s="61">
        <v>4</v>
      </c>
      <c r="Y76" s="21">
        <f aca="true" t="shared" si="3" ref="Y76:Y84">SUM(T76:X76)</f>
        <v>11</v>
      </c>
      <c r="Z76" s="16">
        <v>2022</v>
      </c>
    </row>
    <row r="77" spans="1:26" ht="51">
      <c r="A77" s="33">
        <v>6</v>
      </c>
      <c r="B77" s="12">
        <v>0</v>
      </c>
      <c r="C77" s="12">
        <v>1</v>
      </c>
      <c r="D77" s="12">
        <v>0</v>
      </c>
      <c r="E77" s="12">
        <v>4</v>
      </c>
      <c r="F77" s="12">
        <v>0</v>
      </c>
      <c r="G77" s="12">
        <v>9</v>
      </c>
      <c r="H77" s="12">
        <v>0</v>
      </c>
      <c r="I77" s="12">
        <v>3</v>
      </c>
      <c r="J77" s="12">
        <v>2</v>
      </c>
      <c r="K77" s="12">
        <v>0</v>
      </c>
      <c r="L77" s="12">
        <v>4</v>
      </c>
      <c r="M77" s="12" t="s">
        <v>45</v>
      </c>
      <c r="N77" s="12">
        <v>1</v>
      </c>
      <c r="O77" s="17" t="s">
        <v>40</v>
      </c>
      <c r="P77" s="17" t="s">
        <v>66</v>
      </c>
      <c r="Q77" s="17" t="s">
        <v>40</v>
      </c>
      <c r="R77" s="14" t="s">
        <v>92</v>
      </c>
      <c r="S77" s="10" t="s">
        <v>27</v>
      </c>
      <c r="T77" s="59">
        <v>0</v>
      </c>
      <c r="U77" s="59">
        <v>0</v>
      </c>
      <c r="V77" s="59">
        <v>2715.475</v>
      </c>
      <c r="W77" s="59">
        <v>2834.975</v>
      </c>
      <c r="X77" s="59">
        <v>2959.7</v>
      </c>
      <c r="Y77" s="15">
        <f t="shared" si="3"/>
        <v>8510.15</v>
      </c>
      <c r="Z77" s="16">
        <v>2022</v>
      </c>
    </row>
    <row r="78" spans="1:26" ht="25.5">
      <c r="A78" s="3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7"/>
      <c r="P78" s="17"/>
      <c r="Q78" s="17"/>
      <c r="R78" s="14" t="s">
        <v>89</v>
      </c>
      <c r="S78" s="10" t="s">
        <v>38</v>
      </c>
      <c r="T78" s="61">
        <v>0</v>
      </c>
      <c r="U78" s="61">
        <v>0</v>
      </c>
      <c r="V78" s="61">
        <v>3</v>
      </c>
      <c r="W78" s="61">
        <v>4</v>
      </c>
      <c r="X78" s="61">
        <v>4</v>
      </c>
      <c r="Y78" s="21">
        <f t="shared" si="3"/>
        <v>11</v>
      </c>
      <c r="Z78" s="16">
        <v>2022</v>
      </c>
    </row>
    <row r="79" spans="1:26" ht="63" customHeight="1">
      <c r="A79" s="69">
        <v>6</v>
      </c>
      <c r="B79" s="70">
        <v>0</v>
      </c>
      <c r="C79" s="70">
        <v>1</v>
      </c>
      <c r="D79" s="70">
        <v>0</v>
      </c>
      <c r="E79" s="70">
        <v>4</v>
      </c>
      <c r="F79" s="70">
        <v>0</v>
      </c>
      <c r="G79" s="70">
        <v>9</v>
      </c>
      <c r="H79" s="70">
        <v>0</v>
      </c>
      <c r="I79" s="70">
        <v>3</v>
      </c>
      <c r="J79" s="70">
        <v>2</v>
      </c>
      <c r="K79" s="70">
        <v>0</v>
      </c>
      <c r="L79" s="70">
        <v>4</v>
      </c>
      <c r="M79" s="70">
        <v>4</v>
      </c>
      <c r="N79" s="70">
        <v>0</v>
      </c>
      <c r="O79" s="71" t="s">
        <v>84</v>
      </c>
      <c r="P79" s="71" t="s">
        <v>50</v>
      </c>
      <c r="Q79" s="71" t="s">
        <v>40</v>
      </c>
      <c r="R79" s="72" t="s">
        <v>108</v>
      </c>
      <c r="S79" s="73" t="s">
        <v>103</v>
      </c>
      <c r="T79" s="68">
        <v>0</v>
      </c>
      <c r="U79" s="68">
        <v>0</v>
      </c>
      <c r="V79" s="68">
        <v>293.127</v>
      </c>
      <c r="W79" s="68">
        <v>0</v>
      </c>
      <c r="X79" s="68">
        <v>0</v>
      </c>
      <c r="Y79" s="68">
        <f>SUM(T79:X79)</f>
        <v>293.127</v>
      </c>
      <c r="Z79" s="74">
        <v>2022</v>
      </c>
    </row>
    <row r="80" spans="1:26" ht="25.5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1"/>
      <c r="P80" s="71"/>
      <c r="Q80" s="71"/>
      <c r="R80" s="14" t="s">
        <v>104</v>
      </c>
      <c r="S80" s="73" t="s">
        <v>38</v>
      </c>
      <c r="T80" s="61">
        <v>0</v>
      </c>
      <c r="U80" s="61">
        <v>0</v>
      </c>
      <c r="V80" s="61">
        <v>3</v>
      </c>
      <c r="W80" s="61">
        <v>0</v>
      </c>
      <c r="X80" s="61">
        <v>0</v>
      </c>
      <c r="Y80" s="61">
        <v>3</v>
      </c>
      <c r="Z80" s="74">
        <v>2022</v>
      </c>
    </row>
    <row r="81" spans="1:26" ht="25.5">
      <c r="A81" s="33">
        <v>6</v>
      </c>
      <c r="B81" s="12">
        <v>0</v>
      </c>
      <c r="C81" s="12">
        <v>1</v>
      </c>
      <c r="D81" s="12">
        <v>0</v>
      </c>
      <c r="E81" s="12">
        <v>4</v>
      </c>
      <c r="F81" s="12">
        <v>0</v>
      </c>
      <c r="G81" s="12">
        <v>9</v>
      </c>
      <c r="H81" s="12">
        <v>0</v>
      </c>
      <c r="I81" s="12">
        <v>3</v>
      </c>
      <c r="J81" s="12">
        <v>2</v>
      </c>
      <c r="K81" s="12">
        <v>0</v>
      </c>
      <c r="L81" s="12">
        <v>4</v>
      </c>
      <c r="M81" s="12">
        <v>1</v>
      </c>
      <c r="N81" s="12">
        <v>1</v>
      </c>
      <c r="O81" s="17" t="s">
        <v>40</v>
      </c>
      <c r="P81" s="17" t="s">
        <v>65</v>
      </c>
      <c r="Q81" s="17" t="s">
        <v>40</v>
      </c>
      <c r="R81" s="14" t="s">
        <v>105</v>
      </c>
      <c r="S81" s="10" t="s">
        <v>27</v>
      </c>
      <c r="T81" s="59">
        <v>0</v>
      </c>
      <c r="U81" s="59">
        <v>0</v>
      </c>
      <c r="V81" s="59">
        <v>76489.3</v>
      </c>
      <c r="W81" s="59">
        <v>95591</v>
      </c>
      <c r="X81" s="59">
        <v>95591</v>
      </c>
      <c r="Y81" s="15">
        <f t="shared" si="3"/>
        <v>267671.3</v>
      </c>
      <c r="Z81" s="16">
        <v>2022</v>
      </c>
    </row>
    <row r="82" spans="1:26" ht="25.5">
      <c r="A82" s="3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7"/>
      <c r="P82" s="17"/>
      <c r="Q82" s="17"/>
      <c r="R82" s="14" t="s">
        <v>89</v>
      </c>
      <c r="S82" s="10" t="s">
        <v>38</v>
      </c>
      <c r="T82" s="61">
        <v>0</v>
      </c>
      <c r="U82" s="61">
        <v>0</v>
      </c>
      <c r="V82" s="61">
        <v>6</v>
      </c>
      <c r="W82" s="61">
        <v>6</v>
      </c>
      <c r="X82" s="61">
        <v>6</v>
      </c>
      <c r="Y82" s="21">
        <f t="shared" si="3"/>
        <v>18</v>
      </c>
      <c r="Z82" s="16">
        <v>2022</v>
      </c>
    </row>
    <row r="83" spans="1:28" ht="38.25">
      <c r="A83" s="33">
        <v>6</v>
      </c>
      <c r="B83" s="12">
        <v>0</v>
      </c>
      <c r="C83" s="12">
        <v>1</v>
      </c>
      <c r="D83" s="12">
        <v>0</v>
      </c>
      <c r="E83" s="12">
        <v>4</v>
      </c>
      <c r="F83" s="12">
        <v>0</v>
      </c>
      <c r="G83" s="12">
        <v>9</v>
      </c>
      <c r="H83" s="12">
        <v>0</v>
      </c>
      <c r="I83" s="12">
        <v>3</v>
      </c>
      <c r="J83" s="12">
        <v>2</v>
      </c>
      <c r="K83" s="12">
        <v>0</v>
      </c>
      <c r="L83" s="12">
        <v>4</v>
      </c>
      <c r="M83" s="12" t="s">
        <v>45</v>
      </c>
      <c r="N83" s="12">
        <v>1</v>
      </c>
      <c r="O83" s="17" t="s">
        <v>40</v>
      </c>
      <c r="P83" s="17" t="s">
        <v>65</v>
      </c>
      <c r="Q83" s="17" t="s">
        <v>40</v>
      </c>
      <c r="R83" s="14" t="s">
        <v>102</v>
      </c>
      <c r="S83" s="10" t="s">
        <v>27</v>
      </c>
      <c r="T83" s="59">
        <v>0</v>
      </c>
      <c r="U83" s="59">
        <v>0</v>
      </c>
      <c r="V83" s="59">
        <v>19122.325</v>
      </c>
      <c r="W83" s="59">
        <v>23897.75</v>
      </c>
      <c r="X83" s="59">
        <v>23897.75</v>
      </c>
      <c r="Y83" s="15">
        <f t="shared" si="3"/>
        <v>66917.825</v>
      </c>
      <c r="Z83" s="16">
        <v>2022</v>
      </c>
      <c r="AB83" s="63"/>
    </row>
    <row r="84" spans="1:26" ht="25.5">
      <c r="A84" s="64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32"/>
      <c r="Q84" s="32"/>
      <c r="R84" s="23" t="s">
        <v>88</v>
      </c>
      <c r="S84" s="11" t="s">
        <v>38</v>
      </c>
      <c r="T84" s="65">
        <v>0</v>
      </c>
      <c r="U84" s="65">
        <v>0</v>
      </c>
      <c r="V84" s="65">
        <v>6</v>
      </c>
      <c r="W84" s="65">
        <v>6</v>
      </c>
      <c r="X84" s="65">
        <v>6</v>
      </c>
      <c r="Y84" s="66">
        <f t="shared" si="3"/>
        <v>18</v>
      </c>
      <c r="Z84" s="67">
        <v>2022</v>
      </c>
    </row>
    <row r="85" spans="1:26" ht="51">
      <c r="A85" s="69">
        <v>6</v>
      </c>
      <c r="B85" s="70">
        <v>0</v>
      </c>
      <c r="C85" s="70">
        <v>1</v>
      </c>
      <c r="D85" s="70">
        <v>0</v>
      </c>
      <c r="E85" s="70">
        <v>4</v>
      </c>
      <c r="F85" s="70">
        <v>0</v>
      </c>
      <c r="G85" s="70">
        <v>9</v>
      </c>
      <c r="H85" s="70">
        <v>0</v>
      </c>
      <c r="I85" s="70">
        <v>3</v>
      </c>
      <c r="J85" s="70">
        <v>2</v>
      </c>
      <c r="K85" s="70">
        <v>0</v>
      </c>
      <c r="L85" s="70">
        <v>4</v>
      </c>
      <c r="M85" s="70">
        <v>4</v>
      </c>
      <c r="N85" s="70">
        <v>0</v>
      </c>
      <c r="O85" s="71" t="s">
        <v>84</v>
      </c>
      <c r="P85" s="71" t="s">
        <v>110</v>
      </c>
      <c r="Q85" s="71" t="s">
        <v>40</v>
      </c>
      <c r="R85" s="72" t="s">
        <v>109</v>
      </c>
      <c r="S85" s="73" t="s">
        <v>27</v>
      </c>
      <c r="T85" s="76">
        <v>0</v>
      </c>
      <c r="U85" s="76">
        <v>0</v>
      </c>
      <c r="V85" s="76">
        <v>2114.49</v>
      </c>
      <c r="W85" s="76">
        <v>0</v>
      </c>
      <c r="X85" s="76">
        <v>0</v>
      </c>
      <c r="Y85" s="76">
        <f>SUM(T85:X85)</f>
        <v>2114.49</v>
      </c>
      <c r="Z85" s="78">
        <v>2022</v>
      </c>
    </row>
    <row r="86" spans="1:26" ht="25.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14" t="s">
        <v>104</v>
      </c>
      <c r="S86" s="77" t="s">
        <v>38</v>
      </c>
      <c r="T86" s="78">
        <v>0</v>
      </c>
      <c r="U86" s="78">
        <v>0</v>
      </c>
      <c r="V86" s="78">
        <v>11</v>
      </c>
      <c r="W86" s="78">
        <v>0</v>
      </c>
      <c r="X86" s="78">
        <v>0</v>
      </c>
      <c r="Y86" s="78">
        <v>11</v>
      </c>
      <c r="Z86" s="78">
        <v>2022</v>
      </c>
    </row>
  </sheetData>
  <sheetProtection selectLockedCells="1" selectUnlockedCells="1"/>
  <mergeCells count="27">
    <mergeCell ref="S2:Z2"/>
    <mergeCell ref="S3:Z3"/>
    <mergeCell ref="S4:Z4"/>
    <mergeCell ref="S5:Z5"/>
    <mergeCell ref="S6:Z6"/>
    <mergeCell ref="S7:Z7"/>
    <mergeCell ref="S8:Z8"/>
    <mergeCell ref="S9:Z9"/>
    <mergeCell ref="A11:Z11"/>
    <mergeCell ref="A12:Z12"/>
    <mergeCell ref="A15:Z15"/>
    <mergeCell ref="A16:Z16"/>
    <mergeCell ref="A17:Z17"/>
    <mergeCell ref="A18:Z18"/>
    <mergeCell ref="A19:Z19"/>
    <mergeCell ref="A20:Z20"/>
    <mergeCell ref="A22:Z22"/>
    <mergeCell ref="A23:Z23"/>
    <mergeCell ref="A24:Q24"/>
    <mergeCell ref="R24:R25"/>
    <mergeCell ref="S24:S25"/>
    <mergeCell ref="T24:X24"/>
    <mergeCell ref="Y24:Z24"/>
    <mergeCell ref="A25:C25"/>
    <mergeCell ref="D25:E25"/>
    <mergeCell ref="F25:G25"/>
    <mergeCell ref="H25:Q25"/>
  </mergeCells>
  <printOptions/>
  <pageMargins left="0" right="0" top="0.3402777777777778" bottom="0.36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38">
        <v>6576.596</v>
      </c>
      <c r="C3" s="38">
        <v>3848.3</v>
      </c>
      <c r="D3" s="38">
        <v>3970.2</v>
      </c>
      <c r="E3" s="39">
        <v>0</v>
      </c>
      <c r="F3" s="40">
        <v>0</v>
      </c>
      <c r="G3" s="41">
        <v>14395.096</v>
      </c>
    </row>
    <row r="4" spans="2:7" ht="15">
      <c r="B4" s="42">
        <v>4122.496</v>
      </c>
      <c r="C4" s="42">
        <v>1273.3</v>
      </c>
      <c r="D4" s="42">
        <v>1273.3</v>
      </c>
      <c r="E4" s="43">
        <v>0</v>
      </c>
      <c r="F4" s="44">
        <v>0</v>
      </c>
      <c r="G4" s="45">
        <v>6669.096</v>
      </c>
    </row>
    <row r="5" spans="2:15" ht="15">
      <c r="B5" s="46">
        <v>1963.162</v>
      </c>
      <c r="C5" s="47">
        <v>754.5</v>
      </c>
      <c r="D5" s="47">
        <v>754.5</v>
      </c>
      <c r="E5" s="43">
        <v>0</v>
      </c>
      <c r="F5" s="44">
        <v>0</v>
      </c>
      <c r="G5" s="45">
        <v>3472.162</v>
      </c>
      <c r="L5" s="48">
        <v>20814.362</v>
      </c>
      <c r="M5" s="48">
        <v>6092.334</v>
      </c>
      <c r="N5" s="48">
        <v>531.502</v>
      </c>
      <c r="O5" s="48">
        <f>SUM(L5:N5)</f>
        <v>27438.198</v>
      </c>
    </row>
    <row r="6" spans="2:16" ht="18.75">
      <c r="B6" s="49">
        <v>965.4</v>
      </c>
      <c r="C6" s="49">
        <v>0</v>
      </c>
      <c r="D6" s="49">
        <v>0</v>
      </c>
      <c r="E6" s="43">
        <v>0</v>
      </c>
      <c r="F6" s="44">
        <v>0</v>
      </c>
      <c r="G6" s="43">
        <v>965.4</v>
      </c>
      <c r="K6" s="50"/>
      <c r="L6" s="51">
        <v>5002.462</v>
      </c>
      <c r="M6" s="51">
        <v>10130.8</v>
      </c>
      <c r="N6" s="51">
        <v>2747.9</v>
      </c>
      <c r="O6" s="51">
        <v>67.1</v>
      </c>
      <c r="P6" s="52">
        <f>SUM(L6:O6)</f>
        <v>17948.262</v>
      </c>
    </row>
    <row r="7" spans="2:16" ht="18.75">
      <c r="B7" s="53">
        <v>965.4</v>
      </c>
      <c r="C7" s="53">
        <v>0</v>
      </c>
      <c r="D7" s="53" t="s">
        <v>85</v>
      </c>
      <c r="E7" s="39">
        <v>0</v>
      </c>
      <c r="F7" s="40">
        <v>0</v>
      </c>
      <c r="G7" s="39">
        <v>965.4</v>
      </c>
      <c r="K7" s="54"/>
      <c r="L7" s="54"/>
      <c r="M7" s="54"/>
      <c r="N7" s="54"/>
      <c r="O7" s="54"/>
      <c r="P7" s="48"/>
    </row>
    <row r="8" spans="2:16" ht="18.75">
      <c r="B8" s="53">
        <v>32.362</v>
      </c>
      <c r="C8" s="53">
        <v>0</v>
      </c>
      <c r="D8" s="53">
        <v>0</v>
      </c>
      <c r="E8" s="39">
        <v>0</v>
      </c>
      <c r="F8" s="40">
        <v>0</v>
      </c>
      <c r="G8" s="39">
        <v>32.362</v>
      </c>
      <c r="K8" s="54"/>
      <c r="L8" s="54"/>
      <c r="M8" s="54"/>
      <c r="N8" s="54"/>
      <c r="O8" s="54"/>
      <c r="P8" s="48"/>
    </row>
    <row r="9" spans="2:15" ht="18.75">
      <c r="B9" s="46">
        <v>2159.334</v>
      </c>
      <c r="C9" s="47">
        <v>518.8</v>
      </c>
      <c r="D9" s="47">
        <v>518.8</v>
      </c>
      <c r="E9" s="43">
        <v>0</v>
      </c>
      <c r="F9" s="44">
        <v>0</v>
      </c>
      <c r="G9" s="45">
        <v>3196.934</v>
      </c>
      <c r="K9" s="55"/>
      <c r="L9" s="54"/>
      <c r="M9" s="48"/>
      <c r="N9" s="48"/>
      <c r="O9" s="48"/>
    </row>
    <row r="10" spans="2:12" ht="18.75">
      <c r="B10" s="49">
        <v>539.834</v>
      </c>
      <c r="C10" s="49">
        <v>518.8</v>
      </c>
      <c r="D10" s="49">
        <v>518.8</v>
      </c>
      <c r="E10" s="43">
        <v>518.8</v>
      </c>
      <c r="F10" s="44">
        <v>518.8</v>
      </c>
      <c r="G10" s="45">
        <v>2615.034</v>
      </c>
      <c r="K10" s="56"/>
      <c r="L10" s="54"/>
    </row>
    <row r="11" spans="2:12" ht="15">
      <c r="B11" s="57">
        <v>1619.5</v>
      </c>
      <c r="C11" s="49">
        <v>0</v>
      </c>
      <c r="D11" s="49">
        <v>0</v>
      </c>
      <c r="E11" s="43">
        <v>0</v>
      </c>
      <c r="F11" s="44">
        <v>0</v>
      </c>
      <c r="G11" s="45">
        <v>1619.5</v>
      </c>
      <c r="K11" s="56"/>
      <c r="L11" s="48"/>
    </row>
    <row r="12" spans="2:12" ht="15">
      <c r="B12" s="42">
        <v>2454.1</v>
      </c>
      <c r="C12" s="42">
        <v>2575</v>
      </c>
      <c r="D12" s="42">
        <v>2696.9</v>
      </c>
      <c r="E12" s="43">
        <v>0</v>
      </c>
      <c r="F12" s="44">
        <v>0</v>
      </c>
      <c r="G12" s="45">
        <v>7726</v>
      </c>
      <c r="K12" s="56"/>
      <c r="L12" s="48"/>
    </row>
    <row r="13" spans="2:7" ht="15">
      <c r="B13" s="57">
        <v>2385.2</v>
      </c>
      <c r="C13" s="57">
        <v>2497.3</v>
      </c>
      <c r="D13" s="57">
        <v>2612.2</v>
      </c>
      <c r="E13" s="43">
        <v>0</v>
      </c>
      <c r="F13" s="44">
        <v>0</v>
      </c>
      <c r="G13" s="45">
        <v>7494.7</v>
      </c>
    </row>
    <row r="14" spans="2:7" ht="15">
      <c r="B14" s="49">
        <v>0</v>
      </c>
      <c r="C14" s="49">
        <v>0</v>
      </c>
      <c r="D14" s="49">
        <v>0</v>
      </c>
      <c r="E14" s="43">
        <v>0</v>
      </c>
      <c r="F14" s="44">
        <v>0</v>
      </c>
      <c r="G14" s="43">
        <v>0</v>
      </c>
    </row>
    <row r="15" spans="2:7" ht="15">
      <c r="B15" s="49">
        <v>68.9</v>
      </c>
      <c r="C15" s="49">
        <v>77.7</v>
      </c>
      <c r="D15" s="49">
        <v>84.7</v>
      </c>
      <c r="E15" s="43">
        <v>84.7</v>
      </c>
      <c r="F15" s="44">
        <v>0</v>
      </c>
      <c r="G15" s="43">
        <v>316</v>
      </c>
    </row>
    <row r="16" spans="2:7" ht="15">
      <c r="B16" s="49">
        <v>68.9</v>
      </c>
      <c r="C16" s="49">
        <v>77.7</v>
      </c>
      <c r="D16" s="49">
        <v>84.7</v>
      </c>
      <c r="E16" s="43">
        <v>84.7</v>
      </c>
      <c r="F16" s="44">
        <v>0</v>
      </c>
      <c r="G16" s="43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2021-02-16T12:29:11Z</cp:lastPrinted>
  <dcterms:created xsi:type="dcterms:W3CDTF">2020-02-04T07:11:22Z</dcterms:created>
  <dcterms:modified xsi:type="dcterms:W3CDTF">2021-02-18T07:52:30Z</dcterms:modified>
  <cp:category/>
  <cp:version/>
  <cp:contentType/>
  <cp:contentStatus/>
</cp:coreProperties>
</file>