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'Лист1'!$A$1:$Z$83</definedName>
  </definedNames>
  <calcPr fullCalcOnLoad="1"/>
</workbook>
</file>

<file path=xl/sharedStrings.xml><?xml version="1.0" encoding="utf-8"?>
<sst xmlns="http://schemas.openxmlformats.org/spreadsheetml/2006/main" count="226" uniqueCount="114">
  <si>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</si>
  <si>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</si>
  <si>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</si>
  <si>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</si>
  <si>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</si>
  <si>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</si>
  <si>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</si>
  <si>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</si>
  <si>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</si>
  <si>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</si>
  <si>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</si>
  <si>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</si>
  <si>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</si>
  <si>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</si>
  <si>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</si>
  <si>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</si>
  <si>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</si>
  <si>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</si>
  <si>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</si>
  <si>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</si>
  <si>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</si>
  <si>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</si>
  <si>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</si>
  <si>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</si>
  <si>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</si>
  <si>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</si>
  <si>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</si>
  <si>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</si>
  <si>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</si>
  <si>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</si>
  <si>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</si>
  <si>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</si>
  <si>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</si>
  <si>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</si>
  <si>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</si>
  <si>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</si>
  <si>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</si>
  <si>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</si>
  <si>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</si>
  <si>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</si>
  <si>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</si>
  <si>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</si>
  <si>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</si>
  <si>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</si>
  <si>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</si>
  <si>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</si>
  <si>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</si>
  <si>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</si>
  <si>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</si>
  <si>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</si>
  <si>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</si>
  <si>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</si>
  <si>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</si>
  <si>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</si>
  <si>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</si>
  <si>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</si>
  <si>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</si>
  <si>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</si>
  <si>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</si>
  <si>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</si>
  <si>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</si>
  <si>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</si>
  <si>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</si>
  <si>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</si>
  <si>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</si>
  <si>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</si>
  <si>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</si>
  <si>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</si>
  <si>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</si>
  <si>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</si>
  <si>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</si>
  <si>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</si>
  <si>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</si>
  <si>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</si>
  <si>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</si>
  <si>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</si>
  <si>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</si>
  <si>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</si>
  <si>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</si>
  <si>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</si>
  <si>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</si>
  <si>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</si>
  <si>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</si>
  <si>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</si>
  <si>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</si>
  <si>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меж.транс.</t>
  </si>
  <si>
    <t>итого</t>
  </si>
  <si>
    <t>обл</t>
  </si>
  <si>
    <t>кон</t>
  </si>
  <si>
    <t>Итого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</si>
  <si>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</si>
  <si>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</si>
  <si>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</si>
  <si>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</si>
  <si>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</si>
  <si>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</si>
  <si>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</si>
  <si>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</si>
  <si>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</si>
  <si>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</si>
  <si>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</si>
  <si>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</si>
  <si>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</si>
  <si>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</si>
  <si>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t>ПП 1</t>
  </si>
  <si>
    <t>ПП 2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</si>
  <si>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</si>
  <si>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</si>
  <si>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тыс.    руб.</t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</si>
  <si>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</si>
  <si>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t>№ _______от "____"_______________2023 г.</t>
  </si>
  <si>
    <t>Администрации Конаковского муниципального округа</t>
  </si>
  <si>
    <t>Главный администратор (администратор) муниципальной программы  - Администрация Конаковского района Тверской области</t>
  </si>
  <si>
    <t xml:space="preserve">Приложение № 4 к Постановлению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</si>
</sst>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>
      <alignment horizontal="center" vertical="center" wrapText="1"/>
    </xf>
    <xf numFmtId="164" fontId="20" fillId="50" borderId="25" xfId="0" applyNumberFormat="1" applyFont="1" applyFill="1" applyBorder="1" applyAlignment="1">
      <alignment horizontal="center" vertical="center" wrapText="1"/>
    </xf>
    <xf numFmtId="164" fontId="20" fillId="51" borderId="25" xfId="0" applyNumberFormat="1" applyFont="1" applyFill="1" applyBorder="1" applyAlignment="1">
      <alignment horizontal="center" vertical="center" wrapText="1"/>
    </xf>
    <xf numFmtId="164" fontId="20" fillId="17" borderId="25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33" fillId="49" borderId="25" xfId="0" applyFont="1" applyFill="1" applyBorder="1" applyAlignment="1">
      <alignment horizontal="center" vertical="center" wrapText="1"/>
    </xf>
    <xf numFmtId="164" fontId="34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3" fontId="62" fillId="49" borderId="25" xfId="0" applyNumberFormat="1" applyFont="1" applyFill="1" applyBorder="1" applyAlignment="1">
      <alignment horizontal="center" vertical="center" wrapText="1"/>
    </xf>
    <xf numFmtId="164" fontId="62" fillId="49" borderId="25" xfId="0" applyNumberFormat="1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  <xf numFmtId="164" fontId="20" fillId="0" borderId="34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89"/>
  <sheetViews>
    <sheetView tabSelected="1" zoomScale="90" zoomScaleNormal="90" zoomScaleSheetLayoutView="130" workbookViewId="0" topLeftCell="A71">
      <selection activeCell="W28" sqref="W28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3.42187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8" width="12.140625" style="1" customWidth="1"/>
    <col min="209" max="16384" width="12.140625" style="3" customWidth="1"/>
  </cols>
  <sheetData>
    <row r="1" spans="1:26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100" t="s">
        <v>113</v>
      </c>
      <c r="T1" s="100"/>
      <c r="U1" s="100"/>
      <c r="V1" s="100"/>
      <c r="W1" s="100"/>
      <c r="X1" s="100"/>
      <c r="Y1" s="100"/>
      <c r="Z1" s="100"/>
    </row>
    <row r="2" spans="1:26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100" t="s">
        <v>111</v>
      </c>
      <c r="T2" s="100"/>
      <c r="U2" s="100"/>
      <c r="V2" s="100"/>
      <c r="W2" s="100"/>
      <c r="X2" s="100"/>
      <c r="Y2" s="100"/>
      <c r="Z2" s="100"/>
    </row>
    <row r="3" spans="1:26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100" t="s">
        <v>110</v>
      </c>
      <c r="T3" s="100"/>
      <c r="U3" s="100"/>
      <c r="V3" s="100"/>
      <c r="W3" s="100"/>
      <c r="X3" s="100"/>
      <c r="Y3" s="100"/>
      <c r="Z3" s="100"/>
    </row>
    <row r="4" spans="1:26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  <c r="S4" s="80"/>
      <c r="T4" s="80"/>
      <c r="U4" s="80"/>
      <c r="V4" s="80"/>
      <c r="W4" s="100" t="s">
        <v>93</v>
      </c>
      <c r="X4" s="100"/>
      <c r="Y4" s="100"/>
      <c r="Z4" s="100"/>
    </row>
    <row r="5" spans="1:26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9"/>
      <c r="T5" s="79"/>
      <c r="U5" s="79"/>
      <c r="V5" s="100" t="s">
        <v>100</v>
      </c>
      <c r="W5" s="100"/>
      <c r="X5" s="100"/>
      <c r="Y5" s="100"/>
      <c r="Z5" s="100"/>
    </row>
    <row r="6" spans="1:26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  <c r="S6" s="79"/>
      <c r="T6" s="79"/>
      <c r="U6" s="100" t="s">
        <v>99</v>
      </c>
      <c r="V6" s="100"/>
      <c r="W6" s="100"/>
      <c r="X6" s="100"/>
      <c r="Y6" s="100"/>
      <c r="Z6" s="100"/>
    </row>
    <row r="7" spans="1:26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  <c r="S7" s="79"/>
      <c r="T7" s="79"/>
      <c r="U7" s="79"/>
      <c r="V7" s="79"/>
      <c r="W7" s="100" t="s">
        <v>94</v>
      </c>
      <c r="X7" s="100"/>
      <c r="Y7" s="100"/>
      <c r="Z7" s="100"/>
    </row>
    <row r="8" spans="1:211" s="4" customFormat="1" ht="9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76"/>
      <c r="T8" s="76"/>
      <c r="U8" s="76"/>
      <c r="V8" s="76"/>
      <c r="W8" s="76"/>
      <c r="X8" s="76"/>
      <c r="Y8" s="76"/>
      <c r="Z8" s="76"/>
      <c r="HA8" s="5"/>
      <c r="HB8" s="5"/>
      <c r="HC8" s="5"/>
    </row>
    <row r="9" spans="1:211" s="4" customFormat="1" ht="15" customHeight="1">
      <c r="A9" s="106" t="s">
        <v>90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HA9" s="5"/>
      <c r="HB9" s="5"/>
      <c r="HC9" s="5"/>
    </row>
    <row r="10" spans="1:211" s="4" customFormat="1" ht="15" customHeight="1">
      <c r="A10" s="106" t="s">
        <v>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HA10" s="5"/>
      <c r="HB10" s="5"/>
      <c r="HC10" s="5"/>
    </row>
    <row r="11" spans="1:211" s="4" customFormat="1" ht="1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HA11" s="5"/>
      <c r="HB11" s="5"/>
      <c r="HC11" s="5"/>
    </row>
    <row r="12" spans="1:211" s="4" customFormat="1" ht="15.75" customHeight="1">
      <c r="A12" s="104" t="s">
        <v>112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HA12" s="5"/>
      <c r="HB12" s="5"/>
      <c r="HC12" s="5"/>
    </row>
    <row r="13" spans="1:211" s="4" customFormat="1" ht="18.75" customHeight="1">
      <c r="A13" s="104" t="s">
        <v>102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HA13" s="5"/>
      <c r="HB13" s="5"/>
      <c r="HC13" s="5"/>
    </row>
    <row r="14" spans="1:211" s="4" customFormat="1" ht="15.75" customHeight="1">
      <c r="A14" s="104" t="s">
        <v>103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HA14" s="5"/>
      <c r="HB14" s="5"/>
      <c r="HC14" s="5"/>
    </row>
    <row r="15" spans="1:211" s="4" customFormat="1" ht="12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5"/>
      <c r="S15" s="78"/>
      <c r="T15" s="78"/>
      <c r="U15" s="78"/>
      <c r="V15" s="78"/>
      <c r="W15" s="78"/>
      <c r="X15" s="78"/>
      <c r="Y15" s="78"/>
      <c r="Z15" s="78"/>
      <c r="HA15" s="5"/>
      <c r="HB15" s="5"/>
      <c r="HC15" s="5"/>
    </row>
    <row r="16" spans="1:211" s="4" customFormat="1" ht="13.5" customHeight="1">
      <c r="A16" s="102" t="s">
        <v>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HA16" s="5"/>
      <c r="HB16" s="5"/>
      <c r="HC16" s="5"/>
    </row>
    <row r="17" spans="1:211" s="4" customFormat="1" ht="13.5" customHeight="1">
      <c r="A17" s="105" t="s">
        <v>91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HA17" s="5"/>
      <c r="HB17" s="5"/>
      <c r="HC17" s="5"/>
    </row>
    <row r="18" spans="1:211" s="4" customFormat="1" ht="13.5" customHeight="1">
      <c r="A18" s="105" t="s">
        <v>92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HA18" s="5"/>
      <c r="HB18" s="5"/>
      <c r="HC18" s="5"/>
    </row>
    <row r="19" spans="1:211" s="4" customFormat="1" ht="13.5" customHeight="1">
      <c r="A19" s="105" t="s">
        <v>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HA19" s="5"/>
      <c r="HB19" s="5"/>
      <c r="HC19" s="5"/>
    </row>
    <row r="20" spans="1:211" s="4" customFormat="1" ht="13.5" customHeight="1">
      <c r="A20" s="105" t="s">
        <v>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HA20" s="5"/>
      <c r="HB20" s="5"/>
      <c r="HC20" s="5"/>
    </row>
    <row r="21" spans="1:211" s="4" customFormat="1" ht="13.5" customHeight="1">
      <c r="A21" s="105" t="s">
        <v>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HA21" s="5"/>
      <c r="HB21" s="5"/>
      <c r="HC21" s="5"/>
    </row>
    <row r="22" spans="1:211" s="4" customFormat="1" ht="13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HA22" s="5"/>
      <c r="HB22" s="5"/>
      <c r="HC22" s="5"/>
    </row>
    <row r="23" spans="1:211" s="4" customFormat="1" ht="33" customHeight="1">
      <c r="A23" s="109" t="s">
        <v>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3" t="s">
        <v>5</v>
      </c>
      <c r="S23" s="107" t="s">
        <v>6</v>
      </c>
      <c r="T23" s="109" t="s">
        <v>7</v>
      </c>
      <c r="U23" s="109"/>
      <c r="V23" s="109"/>
      <c r="W23" s="109"/>
      <c r="X23" s="109"/>
      <c r="Y23" s="107" t="s">
        <v>8</v>
      </c>
      <c r="Z23" s="107"/>
      <c r="HA23" s="5"/>
      <c r="HB23" s="5"/>
      <c r="HC23" s="5"/>
    </row>
    <row r="24" spans="1:211" s="4" customFormat="1" ht="39.75" customHeight="1">
      <c r="A24" s="101" t="s">
        <v>9</v>
      </c>
      <c r="B24" s="101"/>
      <c r="C24" s="101"/>
      <c r="D24" s="107" t="s">
        <v>10</v>
      </c>
      <c r="E24" s="107"/>
      <c r="F24" s="107" t="s">
        <v>11</v>
      </c>
      <c r="G24" s="107"/>
      <c r="H24" s="108" t="s">
        <v>12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3"/>
      <c r="S24" s="107"/>
      <c r="T24" s="34">
        <v>2021</v>
      </c>
      <c r="U24" s="84">
        <v>2022</v>
      </c>
      <c r="V24" s="98">
        <v>2023</v>
      </c>
      <c r="W24" s="98">
        <v>2024</v>
      </c>
      <c r="X24" s="98">
        <v>2025</v>
      </c>
      <c r="Y24" s="95" t="s">
        <v>13</v>
      </c>
      <c r="Z24" s="31" t="s">
        <v>14</v>
      </c>
      <c r="HA24" s="5"/>
      <c r="HB24" s="5"/>
      <c r="HC24" s="5"/>
    </row>
    <row r="25" spans="1:211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87">
        <v>20</v>
      </c>
      <c r="U25" s="83">
        <v>21</v>
      </c>
      <c r="V25" s="99">
        <v>22</v>
      </c>
      <c r="W25" s="99">
        <v>23</v>
      </c>
      <c r="X25" s="99">
        <v>24</v>
      </c>
      <c r="Y25" s="94">
        <v>25</v>
      </c>
      <c r="Z25" s="31">
        <v>26</v>
      </c>
      <c r="HA25" s="5"/>
      <c r="HB25" s="5"/>
      <c r="HC25" s="5"/>
    </row>
    <row r="26" spans="1:211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92" t="s">
        <v>16</v>
      </c>
      <c r="T26" s="93">
        <f>SUM(T31+T43)</f>
        <v>149059.86099999998</v>
      </c>
      <c r="U26" s="93">
        <f>SUM(U31+U43)</f>
        <v>180629.847</v>
      </c>
      <c r="V26" s="93">
        <f>SUM(V31+V43)</f>
        <v>196162.15399999998</v>
      </c>
      <c r="W26" s="93">
        <f>SUM(W31+W43)</f>
        <v>176782.59100000001</v>
      </c>
      <c r="X26" s="93">
        <f>SUM(X31+X43)</f>
        <v>180551.58000000002</v>
      </c>
      <c r="Y26" s="93">
        <f>SUM(T26:X26)</f>
        <v>883186.033</v>
      </c>
      <c r="Z26" s="28">
        <v>2025</v>
      </c>
      <c r="HA26" s="5"/>
      <c r="HB26" s="5"/>
      <c r="HC26" s="5"/>
    </row>
    <row r="27" spans="1:211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90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35" t="s">
        <v>17</v>
      </c>
      <c r="Y27" s="35" t="s">
        <v>17</v>
      </c>
      <c r="Z27" s="28" t="s">
        <v>18</v>
      </c>
      <c r="HA27" s="5"/>
      <c r="HB27" s="5"/>
      <c r="HC27" s="5"/>
    </row>
    <row r="28" spans="1:211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90" t="s">
        <v>26</v>
      </c>
      <c r="T28" s="39">
        <v>2505.5</v>
      </c>
      <c r="U28" s="27">
        <v>0</v>
      </c>
      <c r="V28" s="27">
        <v>0</v>
      </c>
      <c r="W28" s="27">
        <v>0</v>
      </c>
      <c r="X28" s="27">
        <v>0</v>
      </c>
      <c r="Y28" s="39">
        <v>2505.5</v>
      </c>
      <c r="Z28" s="28">
        <v>2021</v>
      </c>
      <c r="AA28" s="6"/>
      <c r="AB28" s="57"/>
      <c r="AC28" s="60">
        <v>2021</v>
      </c>
      <c r="AD28" s="60">
        <v>2022</v>
      </c>
      <c r="AE28" s="60">
        <v>2023</v>
      </c>
      <c r="AF28" s="60">
        <v>2024</v>
      </c>
      <c r="AG28" s="60">
        <v>2025</v>
      </c>
      <c r="AH28" s="60" t="s">
        <v>89</v>
      </c>
      <c r="HA28" s="5"/>
      <c r="HB28" s="5"/>
      <c r="HC28" s="5"/>
    </row>
    <row r="29" spans="1:211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90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122.74443</v>
      </c>
      <c r="Y29" s="37">
        <f>Y45</f>
        <v>122.74443</v>
      </c>
      <c r="Z29" s="43">
        <v>2025</v>
      </c>
      <c r="AA29" s="6"/>
      <c r="AB29" s="60" t="s">
        <v>87</v>
      </c>
      <c r="AC29" s="61">
        <f>SUM(T39+T47+T54+T65+T71)</f>
        <v>118203.90000000001</v>
      </c>
      <c r="AD29" s="61">
        <f>SUM(U39+U47+U54+U65+U71+U79)</f>
        <v>143356.4</v>
      </c>
      <c r="AE29" s="61">
        <f>SUM(V39+V47+V54+V65+V71+V79)</f>
        <v>151176</v>
      </c>
      <c r="AF29" s="61">
        <f>SUM(W39+W47+W54+W65+W71)</f>
        <v>157839.7</v>
      </c>
      <c r="AG29" s="61">
        <f>SUM(X39+X47+X54+X65+X71)</f>
        <v>161269.7</v>
      </c>
      <c r="AH29" s="64">
        <f>SUM(AC29:AG29)</f>
        <v>731845.7</v>
      </c>
      <c r="AI29" s="110">
        <f>SUM(AH29:AH31)</f>
        <v>883186.033</v>
      </c>
      <c r="HA29" s="5"/>
      <c r="HB29" s="5"/>
      <c r="HC29" s="5"/>
    </row>
    <row r="30" spans="1:211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90" t="s">
        <v>21</v>
      </c>
      <c r="T30" s="27">
        <v>10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8">
        <v>2021</v>
      </c>
      <c r="AA30" s="6"/>
      <c r="AB30" s="60" t="s">
        <v>88</v>
      </c>
      <c r="AC30" s="62">
        <f>SUM(T41+T49+T56+T67+T73)</f>
        <v>29001.718</v>
      </c>
      <c r="AD30" s="62">
        <f>SUM(U41+U49+U56+U67+U73+U77+U82)</f>
        <v>35126.231</v>
      </c>
      <c r="AE30" s="62">
        <f>SUM(V41+V49+V56+V67+V73+V77+V82)</f>
        <v>23651.666</v>
      </c>
      <c r="AF30" s="62">
        <f>SUM(W41+W49+W56+W67+W73)</f>
        <v>18942.891</v>
      </c>
      <c r="AG30" s="62">
        <f>SUM(X41+X49+X56+X67+X73)</f>
        <v>19281.88</v>
      </c>
      <c r="AH30" s="64">
        <f>SUM(AC30:AG30)</f>
        <v>126004.38600000001</v>
      </c>
      <c r="AI30" s="111"/>
      <c r="HA30" s="5"/>
      <c r="HB30" s="5"/>
      <c r="HC30" s="5"/>
    </row>
    <row r="31" spans="1:35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71" t="s">
        <v>39</v>
      </c>
      <c r="S31" s="90" t="s">
        <v>16</v>
      </c>
      <c r="T31" s="35">
        <f>SUM(T37)</f>
        <v>2062.5330000000004</v>
      </c>
      <c r="U31" s="35">
        <f>U37</f>
        <v>1111.067</v>
      </c>
      <c r="V31" s="35">
        <f>SUM(V32+V37)</f>
        <v>4469.3589999999995</v>
      </c>
      <c r="W31" s="35">
        <f>W37</f>
        <v>1234.134</v>
      </c>
      <c r="X31" s="35">
        <f>X37</f>
        <v>1287.2</v>
      </c>
      <c r="Y31" s="35">
        <f>SUM(T31:X31)</f>
        <v>10164.293000000001</v>
      </c>
      <c r="Z31" s="28">
        <v>2025</v>
      </c>
      <c r="AA31" s="6"/>
      <c r="AB31" s="60" t="s">
        <v>85</v>
      </c>
      <c r="AC31" s="63">
        <f>SUM(T69+T75)</f>
        <v>1854.2430000000002</v>
      </c>
      <c r="AD31" s="63">
        <f>SUM(U69+U75)</f>
        <v>2147.216</v>
      </c>
      <c r="AE31" s="63">
        <f>SUM(V69+V75)</f>
        <v>21334.487999999998</v>
      </c>
      <c r="AF31" s="63">
        <f>SUM(W69+W75)</f>
        <v>0</v>
      </c>
      <c r="AG31" s="63">
        <f>SUM(X69+X75)</f>
        <v>0</v>
      </c>
      <c r="AH31" s="64">
        <f>SUM(AC31:AG31)</f>
        <v>25335.946999999996</v>
      </c>
      <c r="AI31" s="111"/>
    </row>
    <row r="32" spans="1:35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90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  <c r="AB32" s="60" t="s">
        <v>86</v>
      </c>
      <c r="AC32" s="64">
        <f>SUM(AC29:AC31)</f>
        <v>149059.861</v>
      </c>
      <c r="AD32" s="64">
        <f>SUM(AD29:AD31)</f>
        <v>180629.84699999998</v>
      </c>
      <c r="AE32" s="64">
        <f>SUM(AE29:AE31)</f>
        <v>196162.15399999998</v>
      </c>
      <c r="AF32" s="64">
        <f>SUM(AF29:AF31)</f>
        <v>176782.59100000001</v>
      </c>
      <c r="AG32" s="64">
        <f>SUM(AG29:AG31)</f>
        <v>180551.58000000002</v>
      </c>
      <c r="AH32" s="64">
        <f>SUM(AC32:AG32)</f>
        <v>883186.033</v>
      </c>
      <c r="AI32" s="111"/>
    </row>
    <row r="33" spans="1:211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90" t="s">
        <v>22</v>
      </c>
      <c r="T33" s="39">
        <v>2500</v>
      </c>
      <c r="U33" s="39">
        <v>0</v>
      </c>
      <c r="V33" s="39">
        <v>0</v>
      </c>
      <c r="W33" s="39">
        <v>0</v>
      </c>
      <c r="X33" s="39">
        <v>0</v>
      </c>
      <c r="Y33" s="39">
        <v>2500</v>
      </c>
      <c r="Z33" s="28">
        <v>2021</v>
      </c>
      <c r="AH33" s="65"/>
      <c r="HA33" s="5"/>
      <c r="HB33" s="5"/>
      <c r="HC33" s="5"/>
    </row>
    <row r="34" spans="1:211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90" t="s">
        <v>21</v>
      </c>
      <c r="T34" s="27">
        <v>5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8">
        <v>2021</v>
      </c>
      <c r="AB34" s="60" t="s">
        <v>104</v>
      </c>
      <c r="AC34" s="64">
        <f>SUM(T31)</f>
        <v>2062.5330000000004</v>
      </c>
      <c r="AD34" s="64">
        <f>SUM(U31)</f>
        <v>1111.067</v>
      </c>
      <c r="AE34" s="64">
        <f>SUM(V31)</f>
        <v>4469.3589999999995</v>
      </c>
      <c r="AF34" s="64">
        <f>SUM(W31)</f>
        <v>1234.134</v>
      </c>
      <c r="AG34" s="64">
        <f>SUM(X31)</f>
        <v>1287.2</v>
      </c>
      <c r="AH34" s="64">
        <f>SUM(AC34:AG34)</f>
        <v>10164.293000000001</v>
      </c>
      <c r="HA34" s="5"/>
      <c r="HB34" s="5"/>
      <c r="HC34" s="5"/>
    </row>
    <row r="35" spans="1:211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90" t="s">
        <v>27</v>
      </c>
      <c r="T35" s="27">
        <v>1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8">
        <v>2021</v>
      </c>
      <c r="AB35" s="60" t="s">
        <v>105</v>
      </c>
      <c r="AC35" s="64">
        <f>SUM(T43)</f>
        <v>146997.32799999998</v>
      </c>
      <c r="AD35" s="64">
        <f>SUM(U43)</f>
        <v>179518.78</v>
      </c>
      <c r="AE35" s="64">
        <f>SUM(V43)</f>
        <v>191692.79499999998</v>
      </c>
      <c r="AF35" s="64">
        <f>SUM(W43)</f>
        <v>175548.45700000002</v>
      </c>
      <c r="AG35" s="64">
        <f>SUM(X43)</f>
        <v>179264.38</v>
      </c>
      <c r="AH35" s="64">
        <f>SUM(AC35:AG35)</f>
        <v>873021.74</v>
      </c>
      <c r="HA35" s="5"/>
      <c r="HB35" s="5"/>
      <c r="HC35" s="5"/>
    </row>
    <row r="36" spans="1:211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90" t="s">
        <v>27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1</v>
      </c>
      <c r="Z36" s="28">
        <v>2021</v>
      </c>
      <c r="AH36" s="65">
        <f>SUM(AH34:AH35)</f>
        <v>883186.0329999999</v>
      </c>
      <c r="HA36" s="5"/>
      <c r="HB36" s="5"/>
      <c r="HC36" s="5"/>
    </row>
    <row r="37" spans="1:211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90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4469.3589999999995</v>
      </c>
      <c r="W37" s="35">
        <f>SUM(W39+W41)</f>
        <v>1234.134</v>
      </c>
      <c r="X37" s="35">
        <f>SUM(X39+X41)</f>
        <v>1287.2</v>
      </c>
      <c r="Y37" s="35">
        <f>SUM(T37:X37)</f>
        <v>10164.293000000001</v>
      </c>
      <c r="Z37" s="28">
        <v>2025</v>
      </c>
      <c r="HA37" s="5"/>
      <c r="HB37" s="5"/>
      <c r="HC37" s="5"/>
    </row>
    <row r="38" spans="1:211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90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HA38" s="5"/>
      <c r="HB38" s="5"/>
      <c r="HC38" s="5"/>
    </row>
    <row r="39" spans="1:211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90" t="s">
        <v>16</v>
      </c>
      <c r="T39" s="35">
        <v>1546.9</v>
      </c>
      <c r="U39" s="35">
        <v>833.3</v>
      </c>
      <c r="V39" s="35">
        <v>887.4</v>
      </c>
      <c r="W39" s="97">
        <v>925.6</v>
      </c>
      <c r="X39" s="97">
        <v>965.4</v>
      </c>
      <c r="Y39" s="97">
        <f>SUM(T39:X39)</f>
        <v>5158.599999999999</v>
      </c>
      <c r="Z39" s="28">
        <v>2025</v>
      </c>
      <c r="AA39" s="30"/>
      <c r="HA39" s="5"/>
      <c r="HB39" s="5"/>
      <c r="HC39" s="5"/>
    </row>
    <row r="40" spans="1:211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29" t="s">
        <v>48</v>
      </c>
      <c r="S40" s="90" t="s">
        <v>19</v>
      </c>
      <c r="T40" s="27">
        <v>75</v>
      </c>
      <c r="U40" s="27">
        <f>T40</f>
        <v>75</v>
      </c>
      <c r="V40" s="27">
        <v>75</v>
      </c>
      <c r="W40" s="96">
        <v>75</v>
      </c>
      <c r="X40" s="96">
        <v>75</v>
      </c>
      <c r="Y40" s="96">
        <f>T40</f>
        <v>75</v>
      </c>
      <c r="Z40" s="28">
        <v>2025</v>
      </c>
      <c r="HA40" s="5"/>
      <c r="HB40" s="5"/>
      <c r="HC40" s="5"/>
    </row>
    <row r="41" spans="1:211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90" t="s">
        <v>16</v>
      </c>
      <c r="T41" s="35">
        <v>515.633</v>
      </c>
      <c r="U41" s="35">
        <v>277.767</v>
      </c>
      <c r="V41" s="35">
        <v>3581.959</v>
      </c>
      <c r="W41" s="97">
        <v>308.534</v>
      </c>
      <c r="X41" s="97">
        <v>321.8</v>
      </c>
      <c r="Y41" s="97">
        <f>SUM(T41:X41)</f>
        <v>5005.693</v>
      </c>
      <c r="Z41" s="28">
        <v>2025</v>
      </c>
      <c r="HA41" s="5"/>
      <c r="HB41" s="5"/>
      <c r="HC41" s="5"/>
    </row>
    <row r="42" spans="1:211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90" t="s">
        <v>19</v>
      </c>
      <c r="T42" s="27">
        <v>25</v>
      </c>
      <c r="U42" s="27">
        <f>T42</f>
        <v>25</v>
      </c>
      <c r="V42" s="27">
        <f>U42</f>
        <v>25</v>
      </c>
      <c r="W42" s="96">
        <v>25</v>
      </c>
      <c r="X42" s="96">
        <v>25</v>
      </c>
      <c r="Y42" s="96">
        <v>25</v>
      </c>
      <c r="Z42" s="28">
        <v>2025</v>
      </c>
      <c r="HA42" s="5"/>
      <c r="HB42" s="5"/>
      <c r="HC42" s="5"/>
    </row>
    <row r="43" spans="1:211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71" t="s">
        <v>51</v>
      </c>
      <c r="S43" s="90" t="s">
        <v>16</v>
      </c>
      <c r="T43" s="35">
        <f>SUM(T44+T51+T58)</f>
        <v>146997.32799999998</v>
      </c>
      <c r="U43" s="35">
        <f>SUM(U44+U51+U58)</f>
        <v>179518.78</v>
      </c>
      <c r="V43" s="35">
        <f>SUM(V44+V51+V58)</f>
        <v>191692.79499999998</v>
      </c>
      <c r="W43" s="35">
        <f>SUM(W44+W51+W58)</f>
        <v>175548.45700000002</v>
      </c>
      <c r="X43" s="35">
        <f>SUM(X44+X51+X58)</f>
        <v>179264.38</v>
      </c>
      <c r="Y43" s="35">
        <f>SUM(T43:X43)</f>
        <v>873021.74</v>
      </c>
      <c r="Z43" s="28">
        <v>2025</v>
      </c>
      <c r="HA43" s="5"/>
      <c r="HB43" s="5"/>
      <c r="HC43" s="5"/>
    </row>
    <row r="44" spans="1:211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90" t="s">
        <v>16</v>
      </c>
      <c r="T44" s="35">
        <f>SUM(T47+T49)</f>
        <v>3214.21</v>
      </c>
      <c r="U44" s="35">
        <f>SUM(U47+U49)</f>
        <v>8760.839</v>
      </c>
      <c r="V44" s="35">
        <f>SUM(V47+V49)</f>
        <v>13461.464</v>
      </c>
      <c r="W44" s="35">
        <f>SUM(W47+W49)</f>
        <v>13940.568</v>
      </c>
      <c r="X44" s="35">
        <f>SUM(X47+X49)</f>
        <v>14399.268</v>
      </c>
      <c r="Y44" s="35">
        <f>SUM(T44:X44)</f>
        <v>53776.349</v>
      </c>
      <c r="Z44" s="28">
        <v>2025</v>
      </c>
      <c r="HA44" s="5"/>
      <c r="HB44" s="5"/>
      <c r="HC44" s="5"/>
    </row>
    <row r="45" spans="1:211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91" t="s">
        <v>53</v>
      </c>
      <c r="S45" s="90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122.74443</v>
      </c>
      <c r="Y45" s="37">
        <f>SUM(Y48+Y50)</f>
        <v>122.74443</v>
      </c>
      <c r="Z45" s="28">
        <v>2025</v>
      </c>
      <c r="HA45" s="5"/>
      <c r="HB45" s="5"/>
      <c r="HC45" s="5"/>
    </row>
    <row r="46" spans="1:211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91" t="s">
        <v>54</v>
      </c>
      <c r="S46" s="90" t="s">
        <v>21</v>
      </c>
      <c r="T46" s="27">
        <v>5</v>
      </c>
      <c r="U46" s="27">
        <v>5</v>
      </c>
      <c r="V46" s="27">
        <v>4</v>
      </c>
      <c r="W46" s="27">
        <v>4</v>
      </c>
      <c r="X46" s="27">
        <v>3</v>
      </c>
      <c r="Y46" s="27">
        <v>3</v>
      </c>
      <c r="Z46" s="28">
        <v>2025</v>
      </c>
      <c r="HA46" s="5"/>
      <c r="HB46" s="5"/>
      <c r="HC46" s="5"/>
    </row>
    <row r="47" spans="1:211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90" t="s">
        <v>16</v>
      </c>
      <c r="T47" s="35">
        <v>3113.9</v>
      </c>
      <c r="U47" s="35">
        <v>7922.6</v>
      </c>
      <c r="V47" s="35">
        <v>11026</v>
      </c>
      <c r="W47" s="35">
        <v>11467</v>
      </c>
      <c r="X47" s="35">
        <v>11925.7</v>
      </c>
      <c r="Y47" s="35">
        <f>SUM(T47:X47)</f>
        <v>45455.2</v>
      </c>
      <c r="Z47" s="28">
        <v>2025</v>
      </c>
      <c r="HA47" s="5"/>
      <c r="HB47" s="5"/>
      <c r="HC47" s="5"/>
    </row>
    <row r="48" spans="1:211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29" t="s">
        <v>56</v>
      </c>
      <c r="S48" s="90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109.1</v>
      </c>
      <c r="Y48" s="39">
        <v>109.1</v>
      </c>
      <c r="Z48" s="28">
        <v>2025</v>
      </c>
      <c r="HA48" s="5"/>
      <c r="HB48" s="5"/>
      <c r="HC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90" t="s">
        <v>16</v>
      </c>
      <c r="T49" s="35">
        <v>100.31</v>
      </c>
      <c r="U49" s="35">
        <v>838.239</v>
      </c>
      <c r="V49" s="35">
        <v>2435.464</v>
      </c>
      <c r="W49" s="35">
        <v>2473.568</v>
      </c>
      <c r="X49" s="35">
        <v>2473.568</v>
      </c>
      <c r="Y49" s="35">
        <f>T49+U49+V49+W49+X49+AA50</f>
        <v>8321.149000000001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90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11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90" t="s">
        <v>16</v>
      </c>
      <c r="T51" s="35">
        <f aca="true" t="shared" si="0" ref="T51:Y51">T54+T56</f>
        <v>6784.75</v>
      </c>
      <c r="U51" s="35">
        <f t="shared" si="0"/>
        <v>5165.25</v>
      </c>
      <c r="V51" s="35">
        <f t="shared" si="0"/>
        <v>6307.778</v>
      </c>
      <c r="W51" s="35">
        <f t="shared" si="0"/>
        <v>6598</v>
      </c>
      <c r="X51" s="35">
        <f t="shared" si="0"/>
        <v>6862</v>
      </c>
      <c r="Y51" s="35">
        <f t="shared" si="0"/>
        <v>31717.778</v>
      </c>
      <c r="Z51" s="28">
        <v>2025</v>
      </c>
      <c r="HA51" s="5"/>
      <c r="HB51" s="5"/>
      <c r="HC51" s="5"/>
    </row>
    <row r="52" spans="1:211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90" t="s">
        <v>21</v>
      </c>
      <c r="T52" s="27">
        <v>7</v>
      </c>
      <c r="U52" s="27">
        <v>4</v>
      </c>
      <c r="V52" s="27">
        <v>3</v>
      </c>
      <c r="W52" s="27">
        <v>4</v>
      </c>
      <c r="X52" s="27">
        <v>4</v>
      </c>
      <c r="Y52" s="27">
        <f>SUM(T52:X52)</f>
        <v>22</v>
      </c>
      <c r="Z52" s="28">
        <v>2025</v>
      </c>
      <c r="HA52" s="5"/>
      <c r="HB52" s="5"/>
      <c r="HC52" s="5"/>
    </row>
    <row r="53" spans="1:211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90" t="s">
        <v>21</v>
      </c>
      <c r="T53" s="27">
        <v>6</v>
      </c>
      <c r="U53" s="27">
        <v>6</v>
      </c>
      <c r="V53" s="27">
        <v>6</v>
      </c>
      <c r="W53" s="27">
        <v>6</v>
      </c>
      <c r="X53" s="27">
        <v>6</v>
      </c>
      <c r="Y53" s="27">
        <f>SUM(T53:X53)</f>
        <v>30</v>
      </c>
      <c r="Z53" s="28">
        <v>2025</v>
      </c>
      <c r="HA53" s="5"/>
      <c r="HB53" s="5"/>
      <c r="HC53" s="5"/>
    </row>
    <row r="54" spans="1:211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6" t="s">
        <v>58</v>
      </c>
      <c r="S54" s="67" t="s">
        <v>16</v>
      </c>
      <c r="T54" s="68">
        <v>5427.8</v>
      </c>
      <c r="U54" s="68">
        <v>4132.2</v>
      </c>
      <c r="V54" s="68">
        <v>5677</v>
      </c>
      <c r="W54" s="68">
        <v>5938.2</v>
      </c>
      <c r="X54" s="68">
        <v>6175.8</v>
      </c>
      <c r="Y54" s="68">
        <f>SUM(T54:X54)</f>
        <v>27351</v>
      </c>
      <c r="Z54" s="47">
        <v>2025</v>
      </c>
      <c r="HA54" s="5"/>
      <c r="HB54" s="5"/>
      <c r="HC54" s="5"/>
    </row>
    <row r="55" spans="1:211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90" t="s">
        <v>19</v>
      </c>
      <c r="T55" s="27">
        <v>80</v>
      </c>
      <c r="U55" s="27">
        <v>80</v>
      </c>
      <c r="V55" s="27">
        <v>90</v>
      </c>
      <c r="W55" s="27">
        <v>90</v>
      </c>
      <c r="X55" s="27">
        <v>90</v>
      </c>
      <c r="Y55" s="27">
        <v>90</v>
      </c>
      <c r="Z55" s="28">
        <v>2025</v>
      </c>
      <c r="HA55" s="5"/>
      <c r="HB55" s="5"/>
      <c r="HC55" s="5"/>
    </row>
    <row r="56" spans="1:211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90" t="s">
        <v>16</v>
      </c>
      <c r="T56" s="35">
        <v>1356.95</v>
      </c>
      <c r="U56" s="35">
        <v>1033.05</v>
      </c>
      <c r="V56" s="35">
        <v>630.778</v>
      </c>
      <c r="W56" s="35">
        <v>659.8</v>
      </c>
      <c r="X56" s="35">
        <v>686.2</v>
      </c>
      <c r="Y56" s="35">
        <f>SUM(T56:X56)</f>
        <v>4366.778</v>
      </c>
      <c r="Z56" s="28">
        <v>2025</v>
      </c>
      <c r="HA56" s="5"/>
      <c r="HB56" s="5"/>
      <c r="HC56" s="5"/>
    </row>
    <row r="57" spans="1:211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90" t="s">
        <v>19</v>
      </c>
      <c r="T57" s="27">
        <v>100</v>
      </c>
      <c r="U57" s="27">
        <v>100</v>
      </c>
      <c r="V57" s="27">
        <v>100</v>
      </c>
      <c r="W57" s="27">
        <v>100</v>
      </c>
      <c r="X57" s="27">
        <v>100</v>
      </c>
      <c r="Y57" s="27">
        <v>100</v>
      </c>
      <c r="Z57" s="28">
        <v>2025</v>
      </c>
      <c r="HA57" s="5"/>
      <c r="HB57" s="5"/>
      <c r="HC57" s="5"/>
    </row>
    <row r="58" spans="1:211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90" t="s">
        <v>16</v>
      </c>
      <c r="T58" s="35">
        <f aca="true" t="shared" si="1" ref="T58:Y58">T59+T62</f>
        <v>136998.368</v>
      </c>
      <c r="U58" s="35">
        <f>U59+U62</f>
        <v>165592.691</v>
      </c>
      <c r="V58" s="35">
        <f>V59+V62+V82</f>
        <v>171923.55299999999</v>
      </c>
      <c r="W58" s="35">
        <f t="shared" si="1"/>
        <v>155009.88900000002</v>
      </c>
      <c r="X58" s="35">
        <f t="shared" si="1"/>
        <v>158003.112</v>
      </c>
      <c r="Y58" s="35">
        <f t="shared" si="1"/>
        <v>785366.9929999999</v>
      </c>
      <c r="Z58" s="28">
        <v>2025</v>
      </c>
      <c r="HA58" s="5"/>
      <c r="HB58" s="5"/>
      <c r="HC58" s="5"/>
    </row>
    <row r="59" spans="1:211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90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27612.017</v>
      </c>
      <c r="W59" s="35">
        <f>SUM(W65+W67+W69)</f>
        <v>26477</v>
      </c>
      <c r="X59" s="35">
        <f>SUM(X65+X67+X69)</f>
        <v>27536.112</v>
      </c>
      <c r="Y59" s="35">
        <f aca="true" t="shared" si="2" ref="Y59:Y64">SUM(T59:X59)</f>
        <v>111170.429</v>
      </c>
      <c r="Z59" s="28">
        <v>2025</v>
      </c>
      <c r="HA59" s="5"/>
      <c r="HB59" s="5"/>
      <c r="HC59" s="5"/>
    </row>
    <row r="60" spans="1:211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90" t="s">
        <v>21</v>
      </c>
      <c r="T60" s="27">
        <v>3</v>
      </c>
      <c r="U60" s="27">
        <v>3</v>
      </c>
      <c r="V60" s="27">
        <v>5</v>
      </c>
      <c r="W60" s="27">
        <v>3</v>
      </c>
      <c r="X60" s="27">
        <v>3</v>
      </c>
      <c r="Y60" s="27">
        <f t="shared" si="2"/>
        <v>17</v>
      </c>
      <c r="Z60" s="28">
        <v>2025</v>
      </c>
      <c r="HA60" s="5"/>
      <c r="HB60" s="5"/>
      <c r="HC60" s="5"/>
    </row>
    <row r="61" spans="1:211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90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27">
        <v>4000</v>
      </c>
      <c r="Y61" s="27">
        <f t="shared" si="2"/>
        <v>22888</v>
      </c>
      <c r="Z61" s="28">
        <v>2025</v>
      </c>
      <c r="HA61" s="5"/>
      <c r="HB61" s="5"/>
      <c r="HC61" s="5"/>
    </row>
    <row r="62" spans="1:211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90" t="s">
        <v>16</v>
      </c>
      <c r="T62" s="35">
        <f>SUM(T71+T73+T75)</f>
        <v>122657.226</v>
      </c>
      <c r="U62" s="35">
        <f>SUM(U71+U73+U75+U77+U79+U82)</f>
        <v>150388.533</v>
      </c>
      <c r="V62" s="35">
        <f>SUM(V71+V73+V75+V77+V79)</f>
        <v>142150.916</v>
      </c>
      <c r="W62" s="35">
        <f>SUM(W71+W73+W75)</f>
        <v>128532.88900000001</v>
      </c>
      <c r="X62" s="35">
        <f>SUM(X71+X73+X75)</f>
        <v>130467</v>
      </c>
      <c r="Y62" s="35">
        <f t="shared" si="2"/>
        <v>674196.5639999999</v>
      </c>
      <c r="Z62" s="28">
        <v>2025</v>
      </c>
      <c r="HA62" s="5"/>
      <c r="HB62" s="5"/>
      <c r="HC62" s="5"/>
    </row>
    <row r="63" spans="1:211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90" t="s">
        <v>21</v>
      </c>
      <c r="T63" s="27">
        <v>7</v>
      </c>
      <c r="U63" s="27">
        <v>6</v>
      </c>
      <c r="V63" s="27">
        <v>5</v>
      </c>
      <c r="W63" s="27">
        <v>6</v>
      </c>
      <c r="X63" s="27">
        <v>6</v>
      </c>
      <c r="Y63" s="27">
        <f t="shared" si="2"/>
        <v>30</v>
      </c>
      <c r="Z63" s="28">
        <v>2025</v>
      </c>
      <c r="HA63" s="5"/>
      <c r="HB63" s="5"/>
      <c r="HC63" s="5"/>
    </row>
    <row r="64" spans="1:211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90" t="s">
        <v>25</v>
      </c>
      <c r="T64" s="35">
        <v>9.801</v>
      </c>
      <c r="U64" s="35">
        <v>7</v>
      </c>
      <c r="V64" s="35">
        <v>7</v>
      </c>
      <c r="W64" s="35">
        <v>7</v>
      </c>
      <c r="X64" s="35">
        <v>7</v>
      </c>
      <c r="Y64" s="35">
        <f t="shared" si="2"/>
        <v>37.801</v>
      </c>
      <c r="Z64" s="28">
        <v>2025</v>
      </c>
      <c r="HA64" s="5"/>
      <c r="HB64" s="5"/>
      <c r="HC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90" t="s">
        <v>16</v>
      </c>
      <c r="T65" s="35">
        <v>11224.7</v>
      </c>
      <c r="U65" s="35">
        <v>11834.2</v>
      </c>
      <c r="V65" s="35">
        <v>22355.2</v>
      </c>
      <c r="W65" s="35">
        <v>23829.3</v>
      </c>
      <c r="X65" s="35">
        <v>24782.5</v>
      </c>
      <c r="Y65" s="35">
        <f>SUM(T65:X65)</f>
        <v>94025.90000000001</v>
      </c>
      <c r="Z65" s="28">
        <v>2025</v>
      </c>
    </row>
    <row r="66" spans="1:211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90" t="s">
        <v>19</v>
      </c>
      <c r="T66" s="27">
        <v>80</v>
      </c>
      <c r="U66" s="27">
        <v>80</v>
      </c>
      <c r="V66" s="27">
        <v>90</v>
      </c>
      <c r="W66" s="27">
        <v>90</v>
      </c>
      <c r="X66" s="27">
        <v>90</v>
      </c>
      <c r="Y66" s="27">
        <v>90</v>
      </c>
      <c r="Z66" s="28">
        <v>2025</v>
      </c>
      <c r="HA66" s="5"/>
      <c r="HB66" s="5"/>
      <c r="HC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90" t="s">
        <v>16</v>
      </c>
      <c r="T67" s="35">
        <v>2806.175</v>
      </c>
      <c r="U67" s="35">
        <v>2958.55</v>
      </c>
      <c r="V67" s="35">
        <v>2483.911</v>
      </c>
      <c r="W67" s="35">
        <v>2647.7</v>
      </c>
      <c r="X67" s="35">
        <v>2753.612</v>
      </c>
      <c r="Y67" s="35">
        <f>SUM(T67:X67)</f>
        <v>13649.948</v>
      </c>
      <c r="Z67" s="28">
        <v>2025</v>
      </c>
    </row>
    <row r="68" spans="1:211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90" t="s">
        <v>19</v>
      </c>
      <c r="T68" s="27">
        <v>100</v>
      </c>
      <c r="U68" s="27">
        <v>100</v>
      </c>
      <c r="V68" s="27">
        <v>100</v>
      </c>
      <c r="W68" s="27">
        <v>100</v>
      </c>
      <c r="X68" s="27">
        <v>100</v>
      </c>
      <c r="Y68" s="27">
        <v>100</v>
      </c>
      <c r="Z68" s="28">
        <v>2025</v>
      </c>
      <c r="HA68" s="5"/>
      <c r="HB68" s="5"/>
      <c r="HC68" s="5"/>
    </row>
    <row r="69" spans="1:211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90" t="s">
        <v>16</v>
      </c>
      <c r="T69" s="69">
        <v>310.267</v>
      </c>
      <c r="U69" s="69">
        <v>411.408</v>
      </c>
      <c r="V69" s="69">
        <v>2772.906</v>
      </c>
      <c r="W69" s="69">
        <v>0</v>
      </c>
      <c r="X69" s="69">
        <v>0</v>
      </c>
      <c r="Y69" s="69">
        <f>SUM(T69:X69)</f>
        <v>3494.581</v>
      </c>
      <c r="Z69" s="28">
        <v>2025</v>
      </c>
      <c r="HA69" s="5"/>
      <c r="HB69" s="5"/>
      <c r="HC69" s="5"/>
    </row>
    <row r="70" spans="1:211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109</v>
      </c>
      <c r="S70" s="90" t="s">
        <v>21</v>
      </c>
      <c r="T70" s="27">
        <v>3</v>
      </c>
      <c r="U70" s="27">
        <v>4</v>
      </c>
      <c r="V70" s="27">
        <v>5</v>
      </c>
      <c r="W70" s="27">
        <v>0</v>
      </c>
      <c r="X70" s="27">
        <v>0</v>
      </c>
      <c r="Y70" s="27">
        <f>SUM(T70:X70)</f>
        <v>12</v>
      </c>
      <c r="Z70" s="28">
        <v>2025</v>
      </c>
      <c r="HA70" s="5"/>
      <c r="HB70" s="5"/>
      <c r="HC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6" t="s">
        <v>79</v>
      </c>
      <c r="S71" s="67" t="s">
        <v>16</v>
      </c>
      <c r="T71" s="68">
        <v>96890.6</v>
      </c>
      <c r="U71" s="68">
        <v>98968</v>
      </c>
      <c r="V71" s="68">
        <v>111230.4</v>
      </c>
      <c r="W71" s="68">
        <v>115679.6</v>
      </c>
      <c r="X71" s="68">
        <v>117420.3</v>
      </c>
      <c r="Y71" s="68">
        <f>SUM(T71:X71)</f>
        <v>540188.9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90" t="s">
        <v>19</v>
      </c>
      <c r="T72" s="27">
        <v>80</v>
      </c>
      <c r="U72" s="27">
        <v>80</v>
      </c>
      <c r="V72" s="27">
        <v>90</v>
      </c>
      <c r="W72" s="27">
        <v>90</v>
      </c>
      <c r="X72" s="27">
        <v>90</v>
      </c>
      <c r="Y72" s="27">
        <v>90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88" t="s">
        <v>80</v>
      </c>
      <c r="S73" s="89" t="s">
        <v>16</v>
      </c>
      <c r="T73" s="70">
        <v>24222.65</v>
      </c>
      <c r="U73" s="70">
        <v>24742</v>
      </c>
      <c r="V73" s="70">
        <v>12358.934</v>
      </c>
      <c r="W73" s="70">
        <v>12853.289</v>
      </c>
      <c r="X73" s="70">
        <v>13046.7</v>
      </c>
      <c r="Y73" s="70">
        <f>SUM(T73:X73)</f>
        <v>87223.573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90" t="s">
        <v>19</v>
      </c>
      <c r="T74" s="27">
        <v>100</v>
      </c>
      <c r="U74" s="27">
        <v>100</v>
      </c>
      <c r="V74" s="27">
        <v>100</v>
      </c>
      <c r="W74" s="27">
        <v>100</v>
      </c>
      <c r="X74" s="27">
        <v>100</v>
      </c>
      <c r="Y74" s="27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88" t="s">
        <v>83</v>
      </c>
      <c r="S75" s="90" t="s">
        <v>16</v>
      </c>
      <c r="T75" s="35">
        <v>1543.976</v>
      </c>
      <c r="U75" s="35">
        <v>1735.808</v>
      </c>
      <c r="V75" s="35">
        <v>18561.582</v>
      </c>
      <c r="W75" s="35">
        <v>0</v>
      </c>
      <c r="X75" s="35">
        <v>0</v>
      </c>
      <c r="Y75" s="35">
        <f>SUM(T75:X75)</f>
        <v>21841.365999999998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109</v>
      </c>
      <c r="S76" s="90" t="s">
        <v>21</v>
      </c>
      <c r="T76" s="27">
        <v>11</v>
      </c>
      <c r="U76" s="27">
        <v>11</v>
      </c>
      <c r="V76" s="27">
        <v>10</v>
      </c>
      <c r="W76" s="27">
        <v>0</v>
      </c>
      <c r="X76" s="27">
        <v>0</v>
      </c>
      <c r="Y76" s="27">
        <f>SUM(T76:X76)</f>
        <v>32</v>
      </c>
      <c r="Z76" s="28">
        <v>2025</v>
      </c>
    </row>
    <row r="77" spans="1:26" ht="63.75">
      <c r="A77" s="81">
        <v>6</v>
      </c>
      <c r="B77" s="81">
        <v>0</v>
      </c>
      <c r="C77" s="81">
        <v>1</v>
      </c>
      <c r="D77" s="81">
        <v>0</v>
      </c>
      <c r="E77" s="81">
        <v>4</v>
      </c>
      <c r="F77" s="81">
        <v>0</v>
      </c>
      <c r="G77" s="81">
        <v>9</v>
      </c>
      <c r="H77" s="81">
        <v>0</v>
      </c>
      <c r="I77" s="81">
        <v>3</v>
      </c>
      <c r="J77" s="81">
        <v>2</v>
      </c>
      <c r="K77" s="81">
        <v>0</v>
      </c>
      <c r="L77" s="81">
        <v>3</v>
      </c>
      <c r="M77" s="81" t="s">
        <v>30</v>
      </c>
      <c r="N77" s="81">
        <v>0</v>
      </c>
      <c r="O77" s="81">
        <v>2</v>
      </c>
      <c r="P77" s="81">
        <v>2</v>
      </c>
      <c r="Q77" s="81">
        <v>0</v>
      </c>
      <c r="R77" s="88" t="s">
        <v>95</v>
      </c>
      <c r="S77" s="90" t="s">
        <v>16</v>
      </c>
      <c r="T77" s="86">
        <v>0</v>
      </c>
      <c r="U77" s="86">
        <v>4916.5</v>
      </c>
      <c r="V77" s="86">
        <v>0</v>
      </c>
      <c r="W77" s="86">
        <v>0</v>
      </c>
      <c r="X77" s="86">
        <v>0</v>
      </c>
      <c r="Y77" s="86">
        <f>SUM(T77:X77)</f>
        <v>4916.5</v>
      </c>
      <c r="Z77" s="82">
        <v>2023</v>
      </c>
    </row>
    <row r="78" spans="1:26" ht="25.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29" t="s">
        <v>97</v>
      </c>
      <c r="S78" s="90" t="s">
        <v>19</v>
      </c>
      <c r="T78" s="85">
        <v>0</v>
      </c>
      <c r="U78" s="85">
        <v>20</v>
      </c>
      <c r="V78" s="85">
        <v>10</v>
      </c>
      <c r="W78" s="85">
        <v>0</v>
      </c>
      <c r="X78" s="85">
        <v>0</v>
      </c>
      <c r="Y78" s="85">
        <v>10</v>
      </c>
      <c r="Z78" s="82">
        <v>2023</v>
      </c>
    </row>
    <row r="79" spans="1:26" ht="67.5" customHeight="1">
      <c r="A79" s="81">
        <v>6</v>
      </c>
      <c r="B79" s="81">
        <v>0</v>
      </c>
      <c r="C79" s="81">
        <v>1</v>
      </c>
      <c r="D79" s="81">
        <v>0</v>
      </c>
      <c r="E79" s="81">
        <v>4</v>
      </c>
      <c r="F79" s="81">
        <v>0</v>
      </c>
      <c r="G79" s="81">
        <v>9</v>
      </c>
      <c r="H79" s="81">
        <v>0</v>
      </c>
      <c r="I79" s="81">
        <v>3</v>
      </c>
      <c r="J79" s="81">
        <v>2</v>
      </c>
      <c r="K79" s="81">
        <v>0</v>
      </c>
      <c r="L79" s="81">
        <v>3</v>
      </c>
      <c r="M79" s="81">
        <v>1</v>
      </c>
      <c r="N79" s="81">
        <v>0</v>
      </c>
      <c r="O79" s="81">
        <v>2</v>
      </c>
      <c r="P79" s="81">
        <v>2</v>
      </c>
      <c r="Q79" s="81">
        <v>0</v>
      </c>
      <c r="R79" s="88" t="s">
        <v>107</v>
      </c>
      <c r="S79" s="90" t="s">
        <v>108</v>
      </c>
      <c r="T79" s="86">
        <v>0</v>
      </c>
      <c r="U79" s="86">
        <v>19666.1</v>
      </c>
      <c r="V79" s="86">
        <v>0</v>
      </c>
      <c r="W79" s="86">
        <v>0</v>
      </c>
      <c r="X79" s="86">
        <v>0</v>
      </c>
      <c r="Y79" s="86">
        <f>SUM(T79:X79)</f>
        <v>19666.1</v>
      </c>
      <c r="Z79" s="82">
        <v>2023</v>
      </c>
    </row>
    <row r="80" spans="1:26" ht="12.7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29" t="s">
        <v>98</v>
      </c>
      <c r="S80" s="90" t="s">
        <v>21</v>
      </c>
      <c r="T80" s="85">
        <v>0</v>
      </c>
      <c r="U80" s="85">
        <v>1</v>
      </c>
      <c r="V80" s="85">
        <v>1</v>
      </c>
      <c r="W80" s="85">
        <v>0</v>
      </c>
      <c r="X80" s="85">
        <v>0</v>
      </c>
      <c r="Y80" s="85">
        <v>1</v>
      </c>
      <c r="Z80" s="82">
        <v>2023</v>
      </c>
    </row>
    <row r="81" spans="1:26" ht="38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29" t="s">
        <v>106</v>
      </c>
      <c r="S81" s="90" t="s">
        <v>19</v>
      </c>
      <c r="T81" s="85">
        <v>0</v>
      </c>
      <c r="U81" s="85">
        <v>80</v>
      </c>
      <c r="V81" s="85">
        <v>80</v>
      </c>
      <c r="W81" s="85">
        <v>0</v>
      </c>
      <c r="X81" s="85">
        <v>0</v>
      </c>
      <c r="Y81" s="85">
        <v>80</v>
      </c>
      <c r="Z81" s="82">
        <v>2023</v>
      </c>
    </row>
    <row r="82" spans="1:26" ht="25.5">
      <c r="A82" s="81">
        <v>6</v>
      </c>
      <c r="B82" s="81">
        <v>0</v>
      </c>
      <c r="C82" s="81">
        <v>1</v>
      </c>
      <c r="D82" s="81">
        <v>0</v>
      </c>
      <c r="E82" s="81">
        <v>4</v>
      </c>
      <c r="F82" s="81">
        <v>0</v>
      </c>
      <c r="G82" s="81">
        <v>9</v>
      </c>
      <c r="H82" s="81">
        <v>0</v>
      </c>
      <c r="I82" s="81">
        <v>3</v>
      </c>
      <c r="J82" s="81">
        <v>2</v>
      </c>
      <c r="K82" s="81">
        <v>0</v>
      </c>
      <c r="L82" s="81">
        <v>3</v>
      </c>
      <c r="M82" s="81">
        <v>2</v>
      </c>
      <c r="N82" s="81">
        <v>0</v>
      </c>
      <c r="O82" s="81">
        <v>0</v>
      </c>
      <c r="P82" s="81">
        <v>9</v>
      </c>
      <c r="Q82" s="81">
        <v>0</v>
      </c>
      <c r="R82" s="88" t="s">
        <v>96</v>
      </c>
      <c r="S82" s="90" t="s">
        <v>16</v>
      </c>
      <c r="T82" s="86">
        <v>0</v>
      </c>
      <c r="U82" s="86">
        <v>360.125</v>
      </c>
      <c r="V82" s="86">
        <v>2160.62</v>
      </c>
      <c r="W82" s="86">
        <v>0</v>
      </c>
      <c r="X82" s="86">
        <v>0</v>
      </c>
      <c r="Y82" s="86">
        <f>SUM(T82:X82)</f>
        <v>2520.745</v>
      </c>
      <c r="Z82" s="82">
        <v>2023</v>
      </c>
    </row>
    <row r="83" spans="1:26" ht="25.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29" t="s">
        <v>97</v>
      </c>
      <c r="S83" s="90" t="s">
        <v>19</v>
      </c>
      <c r="T83" s="85">
        <v>0</v>
      </c>
      <c r="U83" s="85">
        <v>0</v>
      </c>
      <c r="V83" s="85">
        <v>100</v>
      </c>
      <c r="W83" s="85">
        <v>0</v>
      </c>
      <c r="X83" s="85">
        <v>0</v>
      </c>
      <c r="Y83" s="85">
        <v>100</v>
      </c>
      <c r="Z83" s="82">
        <v>2023</v>
      </c>
    </row>
    <row r="89" ht="12.75">
      <c r="U89" s="1" t="s">
        <v>101</v>
      </c>
    </row>
  </sheetData>
  <sheetProtection selectLockedCells="1" selectUnlockedCells="1"/>
  <mergeCells count="29">
    <mergeCell ref="AI29:AI32"/>
    <mergeCell ref="A12:Z12"/>
    <mergeCell ref="D24:E24"/>
    <mergeCell ref="S23:S24"/>
    <mergeCell ref="T23:X23"/>
    <mergeCell ref="Y23:Z23"/>
    <mergeCell ref="A22:Z22"/>
    <mergeCell ref="A20:Z20"/>
    <mergeCell ref="A19:Z19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Win10</cp:lastModifiedBy>
  <cp:lastPrinted>2024-02-06T08:50:33Z</cp:lastPrinted>
  <dcterms:created xsi:type="dcterms:W3CDTF">2020-02-04T07:11:22Z</dcterms:created>
  <dcterms:modified xsi:type="dcterms:W3CDTF">2024-03-05T08:46:16Z</dcterms:modified>
  <cp:category/>
  <cp:version/>
  <cp:contentType/>
  <cp:contentStatus/>
</cp:coreProperties>
</file>